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720" yWindow="885" windowWidth="28035" windowHeight="11985"/>
  </bookViews>
  <sheets>
    <sheet name="Title-List-Virtual-Learning-Env" sheetId="1" r:id="rId1"/>
  </sheets>
  <calcPr calcId="125725"/>
</workbook>
</file>

<file path=xl/calcChain.xml><?xml version="1.0" encoding="utf-8"?>
<calcChain xmlns="http://schemas.openxmlformats.org/spreadsheetml/2006/main">
  <c r="AE19" i="1"/>
  <c r="AD19"/>
  <c r="AC19"/>
  <c r="AB19"/>
  <c r="AE18"/>
  <c r="AD18"/>
  <c r="AC18"/>
  <c r="AB18"/>
  <c r="AE17"/>
  <c r="AD17"/>
  <c r="AC17"/>
  <c r="AB17"/>
  <c r="AE16"/>
  <c r="AD16"/>
  <c r="AC16"/>
  <c r="AB16"/>
  <c r="AE15"/>
  <c r="AD15"/>
  <c r="AC15"/>
  <c r="AB15"/>
  <c r="AE14"/>
  <c r="AD14"/>
  <c r="AC14"/>
  <c r="AB14"/>
  <c r="AE13"/>
  <c r="AD13"/>
  <c r="AC13"/>
  <c r="AB13"/>
  <c r="AE12"/>
  <c r="AD12"/>
  <c r="AC12"/>
  <c r="AB12"/>
  <c r="AE11"/>
  <c r="AD11"/>
  <c r="AC11"/>
  <c r="AB11"/>
  <c r="AE10"/>
  <c r="AD10"/>
  <c r="AC10"/>
  <c r="AB10"/>
  <c r="AE9"/>
  <c r="AD9"/>
  <c r="AC9"/>
  <c r="AB9"/>
  <c r="AE8"/>
  <c r="AD8"/>
  <c r="AC8"/>
  <c r="AB8"/>
  <c r="AE7"/>
  <c r="AD7"/>
  <c r="AC7"/>
  <c r="AB7"/>
  <c r="AE6"/>
  <c r="AD6"/>
  <c r="AC6"/>
  <c r="AB6"/>
  <c r="AE5"/>
  <c r="AD5"/>
  <c r="AC5"/>
  <c r="AB5"/>
  <c r="AE4"/>
  <c r="AD4"/>
  <c r="AC4"/>
  <c r="AB4"/>
  <c r="AE3"/>
  <c r="AD3"/>
  <c r="AC3"/>
  <c r="AB3"/>
  <c r="AE2"/>
  <c r="AD2"/>
  <c r="AC2"/>
  <c r="AB2"/>
</calcChain>
</file>

<file path=xl/sharedStrings.xml><?xml version="1.0" encoding="utf-8"?>
<sst xmlns="http://schemas.openxmlformats.org/spreadsheetml/2006/main" count="376" uniqueCount="216">
  <si>
    <t>Publication Date</t>
  </si>
  <si>
    <t>Copyright Year</t>
  </si>
  <si>
    <t>Imprint</t>
  </si>
  <si>
    <t>Subject</t>
  </si>
  <si>
    <t>Category</t>
  </si>
  <si>
    <t>Topic</t>
  </si>
  <si>
    <t>Edited/ Authored</t>
  </si>
  <si>
    <t>Volume Count</t>
  </si>
  <si>
    <t>Title</t>
  </si>
  <si>
    <t>Editor/Author 1</t>
  </si>
  <si>
    <t>Editor/Author 2</t>
  </si>
  <si>
    <t>Editor/Author 3</t>
  </si>
  <si>
    <t>Editor/Author 4</t>
  </si>
  <si>
    <t>Editor/Author 5</t>
  </si>
  <si>
    <t>Editor/Author 6</t>
  </si>
  <si>
    <t>Editor/Author 7</t>
  </si>
  <si>
    <t>Editor/Author 8</t>
  </si>
  <si>
    <t>Editor/Author 9</t>
  </si>
  <si>
    <t>Affiliation 1</t>
  </si>
  <si>
    <t>Affiliation 2</t>
  </si>
  <si>
    <t>Affiliation 3</t>
  </si>
  <si>
    <t>Affiliation 4</t>
  </si>
  <si>
    <t>Affiliation 5</t>
  </si>
  <si>
    <t>Affiliation 6</t>
  </si>
  <si>
    <t>Affiliation 7</t>
  </si>
  <si>
    <t>Affiliation 8</t>
  </si>
  <si>
    <t>Affiliation 9</t>
  </si>
  <si>
    <t>ISBN 10 (hardcover)</t>
  </si>
  <si>
    <t>ISBN 13 (hardcover)</t>
  </si>
  <si>
    <t>EISBN 10</t>
  </si>
  <si>
    <t>EISBN 13</t>
  </si>
  <si>
    <t>ISBN 13 Print + Perpetual</t>
  </si>
  <si>
    <t>Estimated Page Count</t>
  </si>
  <si>
    <t>Brief Description</t>
  </si>
  <si>
    <t>Topics Covered</t>
  </si>
  <si>
    <t>Key Features</t>
  </si>
  <si>
    <t>BISAC 1</t>
  </si>
  <si>
    <t>BISAC 2</t>
  </si>
  <si>
    <t>BISAC 3</t>
  </si>
  <si>
    <t>BIC</t>
  </si>
  <si>
    <t>Persistent URL</t>
  </si>
  <si>
    <t>Website URL</t>
  </si>
  <si>
    <t>07/31/2011</t>
  </si>
  <si>
    <t>Information Science Reference</t>
  </si>
  <si>
    <t>Education</t>
  </si>
  <si>
    <t>Educational Technologies</t>
  </si>
  <si>
    <t>Virtual Learning Environments</t>
  </si>
  <si>
    <t>Edited</t>
  </si>
  <si>
    <t>Physical and Virtual Learning Spaces in Higher Education: Concepts for the Modern Learning Environment</t>
  </si>
  <si>
    <t>Mike Keppell</t>
  </si>
  <si>
    <t>Kay Souter</t>
  </si>
  <si>
    <t>Matthew Riddle</t>
  </si>
  <si>
    <t>Charles Sturt University, Australia</t>
  </si>
  <si>
    <t>LaTrobe University, Australia</t>
  </si>
  <si>
    <t>N/A</t>
  </si>
  <si>
    <t>Higher education is facing a renaissance in terms of its approaches to teaching and learning and the use of physical and virtual spaces.Physical and Virtual Learning Spaces in Higher Education: Concepts for the Modern Learning Environment documents real-world experiences of innovators in higher education who have redesigned spaces for learning and teaching. The redefined spaces encompass a broader range of physical, virtual, formal, informal, blended, flexible, and time sensitive factors.</t>
  </si>
  <si>
    <t>Assessment in Virtual Learning Spaces; E-portfolios; Evaluating Learning Spaces; Knowledge Creation Metaphors; Learning Space Designs; Outdoor and Environmentally Integrated Learning Spaces; Student-Focused Virtual Learning Spaces; Technology-Enriched Learning Spaces; Viral Learning Spaces; Virtual Learning Environment for Undergraduate Nursing Students;</t>
  </si>
  <si>
    <t>EDU041000</t>
  </si>
  <si>
    <t>EDU012000</t>
  </si>
  <si>
    <t>JNQ</t>
  </si>
  <si>
    <t>http://services.igi-global.com/resolvedoi/resolve.aspx?doi=10.4018/978-1-60960-114-0</t>
  </si>
  <si>
    <t>http://www.igi-global.com/book/physical-virtual-learning-spaces-higher/46984</t>
  </si>
  <si>
    <t>05/31/2011</t>
  </si>
  <si>
    <t>Multi-User Virtual Environments for the Classroom: Practical Approaches to Teaching in Virtual Worlds</t>
  </si>
  <si>
    <t>Giovanni Vincenti</t>
  </si>
  <si>
    <t>James Braman</t>
  </si>
  <si>
    <t>Towson University, USA</t>
  </si>
  <si>
    <t>The future success of education depends on technological and pedagogical innovation. Unbridled by the physical constraints of both time and space, virtual spaces transcend many limitations of the typical classroom, where learning depends on presence and physicality.Multi-User Virtual Environments for the Classroom: Practical Approaches to Teaching in Virtual Worlds highlights the work of educators daring enough to teach in these digital frontiers. Instructors will find cutting-edge teaching ideas in the theoretical discussions, case studies, and experiments presented in this book. These insights are applied to variety of subject areas and pedagogical contexts, including learning foreign languages in virtual environments, examples which encourage educators to design and develop new worlds of learning inside the university and beyond.</t>
  </si>
  <si>
    <t>Augmented reality systems and education; Collaborative e-learning; Collaborative learning environments; Corporate training in virtual environments; Digital Intelligence; Distance learning; Multi user virtual environments; MUVEs and language learning; Second Life and e-learning; Virtual Learning Environments;</t>
  </si>
  <si>
    <t>EDU039000</t>
  </si>
  <si>
    <t>UYV</t>
  </si>
  <si>
    <t>http://services.igi-global.com/resolvedoi/resolve.aspx?doi=10.4018/978-1-60960-545-2</t>
  </si>
  <si>
    <t>http://www.igi-global.com/book/multi-user-virtual-environments-classroom/47435</t>
  </si>
  <si>
    <t>09/30/2010</t>
  </si>
  <si>
    <t>Virtual Immersive and 3D Learning Spaces: Emerging Technologies and Trends</t>
  </si>
  <si>
    <t>Shalin Hai-Jew</t>
  </si>
  <si>
    <t>Kansas State University, USA</t>
  </si>
  <si>
    <t>Immersive learning has grown in popularity with the development of open-source immersive 3D learning spaces. Those in e-learning have been working to find ways to capitalize on immersive learning through simulations, digital kiosks, live virtual events, live interactivity, instructor-facilitated learning, AI-driven robots, and hyper-realistic experiences.Virtual Immersive and 3D Learning Spaces: Emerging Technologies helps push the conceptual and applied boundaries of virtual immersive learning. Virtual immersive spaces bring with them plenty of promise, of sensory information-rich learning experiences that will enable a much wider range of experiential learning and training—delivered to computer desktops, augmented reality spaces, digital installations, and mobile projective devices.  This work explains how these spaces may be exploited for effective learning in terms of the technologies, pedagogical strategies, and directions.</t>
  </si>
  <si>
    <t>3d Collaborative Interfaces; Designing and Building 3d Immersive Virtual Learning; Immersive Language Learning; Learning Assignments in Virtual Worlds; Legal and Ethical Aspects of Teaching in Selected Social Virtual Worlds; Non-Visual Spatial Learning; Scaffolding Discovery Learning In 3d Virtual Environments; Serious Games for Healthcare Education; Signing Avatars; Virtual Worlds;</t>
  </si>
  <si>
    <t>EDU000000</t>
  </si>
  <si>
    <t>UGK</t>
  </si>
  <si>
    <t>http://services.igi-global.com/resolvedoi/resolve.aspx?doi=10.4018/978-1-61692-825-4</t>
  </si>
  <si>
    <t>http://www.igi-global.com/book/virtual-immersive-learning-spaces/41757</t>
  </si>
  <si>
    <t>08/31/2010</t>
  </si>
  <si>
    <t>Teaching through Multi-User Virtual Environments: Applying Dynamic Elements to the Modern Classroom</t>
  </si>
  <si>
    <t>In the last few years, educators have become familiar with the concept of online education through the use of tools such as “Blackboard,” “WebCT,” and other online course delivery systems.Teaching through Multi-User Virtual Environments: Applying Dynamic Elements to the Modern Classroom highlights the work of educators daring enough to teach in these new frontiers of education. This timely publication is a must-read for all educators and practitioners, of any subject and at any level, who wish to incorporate a dynamic online element to their classroom. It is also meant for researchers of education, computer science, and instructional technologies. Teaching through Multi-User Virtual Environments: Applying Dynamic Elements to the Modern Classroom is a one-stop resource for practices, as well as research activities, within the domain on Multi-User Virtual Environments.</t>
  </si>
  <si>
    <t>Applying Multi-User Virtual Environments to Education; Classroom Experiences; Designing Classroom Activities for MUVEs; Digital Intelligence; Education-Oriented Research Activities Conducted in MUVEs; ICT Applications in U.S. Higher Education; Second Life; Self-Developing a MUVE; Static vs. Dynamic Online Learning Environments; Techno-Pedagogical Context of Distance Learning;</t>
  </si>
  <si>
    <t>http://services.igi-global.com/resolvedoi/resolve.aspx?doi=10.4018/978-1-61692-822-3</t>
  </si>
  <si>
    <t>http://www.igi-global.com/book/teaching-through-multi-user-virtual/41765</t>
  </si>
  <si>
    <t>05/31/2010</t>
  </si>
  <si>
    <t>Cases on Interactive Technology Environments and Transnational Collaboration: Concerns and Perspectives</t>
  </si>
  <si>
    <t>Siran Mukerji</t>
  </si>
  <si>
    <t>Purnendu Tripathi</t>
  </si>
  <si>
    <t>IGNOU, India</t>
  </si>
  <si>
    <t>Technology is essential for access to learning and development of a knowledge society.Cases on Interactive Technology Environments and Transnational Collaboration: Concerns and Perspectives provides a comparative and comprehensive analysis of technologically enabled educational environments and various issues concerning education and collaborations across the world while also focusing on best practices and experiences from a varied range of countries.</t>
  </si>
  <si>
    <t>Collaborative learning experiences; Designing a Web-based performance assessment system; Ecologies of learning; Effective use of ICT for inclusive learning; International collaboration in distance education; Learning management systems; Personality and online learning; Student retention in online learning environments; Teacher learning with Wikis; Technology-assisted reading;</t>
  </si>
  <si>
    <t>NAT038000</t>
  </si>
  <si>
    <t>NAT011000</t>
  </si>
  <si>
    <t>http://services.igi-global.com/resolvedoi/resolve.aspx?doi=10.4018/978-1-61520-909-5</t>
  </si>
  <si>
    <t>http://www.igi-global.com/book/cases-interactive-technology-environments-transnational/37310</t>
  </si>
  <si>
    <t>Technologies and Practices for Constructing Knowledge in Online Environments: Advancements in Learning</t>
  </si>
  <si>
    <t>Bernhard Ertl</t>
  </si>
  <si>
    <t>Universitat der Bundeswehr Munchen, Germany</t>
  </si>
  <si>
    <t>Learning scenarios have benefited greatly from technology through tools such as Internet collaboration, information access, and social networking. However, it is not technology itself that provides the learning; it is also dependent on the different environmental factors and how those factors such as teaching strategies, instructional methods, and technology based instruction comprise the learning environment and knowledge acquisition.Technologies and Practices for Constructing Knowledge in Online Environments: Advancements in Learning discusses how aspects of technology can facilitate and provide advancements in e-collaborative knowledge construction. This reference collection gives an impression about scenarios of e-collaborative knowledge construction and the technology applied in these scenarios while focusing on technologies that enable collaborative knowledge construction processes and how they can be framed to support e-collaborative knowledge construction.</t>
  </si>
  <si>
    <t>Case-based learning; Collaborative authoring system; Collaborative knowledge in VLEs; E-collaboration between people and technology; E-collaborative learning-by-doing environments; E-learning as socio-cultural systems; Graduate education in Web 2.0 environments; Instructional design to pedagogical infrastructures; Interactive evolution in learning communities; Knowledge access in learning communities; Knowledge construction challenges; Moodle; Web video conferencing;</t>
  </si>
  <si>
    <t>COM039000</t>
  </si>
  <si>
    <t>COM005000</t>
  </si>
  <si>
    <t>http://services.igi-global.com/resolvedoi/resolve.aspx?doi=10.4018/978-1-61520-937-8</t>
  </si>
  <si>
    <t>http://www.igi-global.com/book/technologies-practices-constructing-knowledge-online/40258</t>
  </si>
  <si>
    <t>01/31/2010</t>
  </si>
  <si>
    <t>Interaction in Communication Technologies and Virtual Learning Environments: Human Factors</t>
  </si>
  <si>
    <t>Angela T. Ragusa</t>
  </si>
  <si>
    <t>Changes in the availability, quality, and quantity of communication technologies are revolutionizing and fundamentally altering how individuals and organizations interact, communicate, and work.Interaction in Communication Technologies and Virtual Learning Environments: Human Factors examines the effect of technological rationalism on communication and learning outcomes in a global, multi-cultural world. Drawing on the experiences and research expertise of key researchers and educators from multiple disciplines, this book presents real-world examples of virtual communicators in global, cross-cultural, and multi-dynamic environments.</t>
  </si>
  <si>
    <t>Designing e-mail for knowledge management; Distance Education; E-mail interviewing; ePortfolios; Information communication technologies and e-democracy; Learning management systems; Social interactions in virtual environments; Technology diffusion in higher education; Virtual learning communities in higher education; Virtual learning in nursing education; Vodcast;</t>
  </si>
  <si>
    <t>SOC004000</t>
  </si>
  <si>
    <t>COM025001</t>
  </si>
  <si>
    <t>http://services.igi-global.com/resolvedoi/resolve.aspx?doi=10.4018/978-1-60566-874-1</t>
  </si>
  <si>
    <t>http://www.igi-global.com/book/interaction-communication-technologies-virtual-learning/638</t>
  </si>
  <si>
    <t>11/30/2009</t>
  </si>
  <si>
    <t>Technology-Supported Environments for Personalized Learning: Methods and Case Studies</t>
  </si>
  <si>
    <t>John O'Donoghue</t>
  </si>
  <si>
    <t>Univeristy of Central Lancashire, UK</t>
  </si>
  <si>
    <t>Responding to the specific needs of each student, personalized learning has the potential to refocus education on the individual rather than the institution.Technology-Supported Environments for Personalized Learning: Methods and Case Studies explores the metaphor of anytime and anywhere individual education as well as the idea of tailoring instruction to meet individual needs. A critical mass of the most sought after industry findings, this innovative collection explores a variety of leading research in educational skills, knowledge, expertise, and experience to create the perfect learning space for each person.</t>
  </si>
  <si>
    <t>Blogging; Case studies in personalized learning environments; Digital audio engagement; E-learning and student expectations; E-portfolios in higher education; Interactive and collaborative learning; Music students and mobile technology; Personalization through technology; Personalizing teaching and learning with digital resources; Video-enriched learning experiences for performing arts students;</t>
  </si>
  <si>
    <t>COM079000</t>
  </si>
  <si>
    <t>http://services.igi-global.com/resolvedoi/resolve.aspx?doi=10.4018/978-1-60566-884-0</t>
  </si>
  <si>
    <t>http://www.igi-global.com/book/technology-supported-environments-personalized-learning/982</t>
  </si>
  <si>
    <t>10/31/2009</t>
  </si>
  <si>
    <t>Cases on Collaboration in Virtual Learning Environments: Processes and Interactions</t>
  </si>
  <si>
    <t>Donna Russell</t>
  </si>
  <si>
    <t>University of Missouri at Kansas City, USA</t>
  </si>
  <si>
    <t>As emerging technologies increase the potential for constructivist learning processes and responses, it is critical that educational researchers, instructional designers, cognitive scientists, and information scientists become more aware of advances in these correlating fields.Cases on Collaboration in Virtual Learning Environments: Processes and Interactions provides a systematic response to this highly innovative and rapidly evolving field for enhanced education and training. Containing unique research cases on experiences, implementations, and applications of virtual learning environments, this publication offers a critical collection of leading explorations useful to educational practitioners, researchers, and those involved in related fields of study.</t>
  </si>
  <si>
    <t>Argumentative interactions and learning; Collaborative learning and work in digital libraries; Collaborative virtual learning environments; Digital communities to enhance retention; Distance Education; Interactive technologies and virtual communities; Massively multi-user virtual environments; Online graduate community; Online training programs; Social interaction and social competence; Virtual story-worlds;</t>
  </si>
  <si>
    <t>http://services.igi-global.com/resolvedoi/resolve.aspx?doi=10.4018/978-1-60566-878-9</t>
  </si>
  <si>
    <t>http://www.igi-global.com/book/cases-collaboration-virtual-learning-environments/128</t>
  </si>
  <si>
    <t>08/31/2009</t>
  </si>
  <si>
    <t>Collective Intelligence and E-Learning 2.0: Implications of Web-Based Communities and Networking</t>
  </si>
  <si>
    <t>Harrison Hao Yang</t>
  </si>
  <si>
    <t>Steve Chi-Yin Yuen</t>
  </si>
  <si>
    <t>State University of New York, USA</t>
  </si>
  <si>
    <t>University of Southern Mississippi, USA</t>
  </si>
  <si>
    <t>With the advent of Web 2.0, e-learning has the potential to become far more personal, social, and flexible.Collective Intelligence and E-Learning 2.0: Implications of Web-Based Communities and Networking provides a valuable reference to the latest advancements in the area of educational technology and e-learning. This innovative collection includes a selection of world-class chapters addressing current research, case studies, best practices, pedagogical approaches, and strategies related to e-learning resources and projects.</t>
  </si>
  <si>
    <t>Approaches to game-based learning; Codes of conduct in social networking communities; Dynamic learning environments; Learning networks and connective knowledge; Pedagogical strategies for social bookmarking; Podcasting; Second language e-learning; Social Networking; Three-dimensional virtual worlds; Virtual worlds in education; Web-based video for e-learning; Wikis to support collaboration;</t>
  </si>
  <si>
    <t>COM000000</t>
  </si>
  <si>
    <t>http://services.igi-global.com/resolvedoi/resolve.aspx?doi=10.4018/978-1-60566-729-4</t>
  </si>
  <si>
    <t>http://www.igi-global.com/book/collective-intelligence-learning/167</t>
  </si>
  <si>
    <t>05/31/2009</t>
  </si>
  <si>
    <t>Institutional Transformation through Best Practices in Virtual Campus Development: Advancing E-Learning Policies</t>
  </si>
  <si>
    <t>Mark Stansfield</t>
  </si>
  <si>
    <t>Thomas Connolly</t>
  </si>
  <si>
    <t>University of the West of Scotland, UK</t>
  </si>
  <si>
    <t>The Internet has had a monumental impact upon higher education with the development of e-learning and virtual campus initiatives. This has provided significant opportunities in terms of enhanced access to courses, knowledge, learning experiences, and information for a wide range of different learners from across the world.Institutional Transformation through Best Practices in Virtual Campus Development: Advancing E-Learning Policies provides cost effective and sustainable learning procedures vital to ensuring long term success for both teacher and student. This book provides the latest research and findings in relation to best practice examples and case studies across the globe.</t>
  </si>
  <si>
    <t>Advancing e-learning policy and practice; Best practices in virtual campuses; Blending virtual campuses; E-learning policies; Online seminar as enacted practice; Pedagogy in e-learning; Reviewing traces of virtual campuses; Self-directed lifelong learning and e-learning; Small scale e-learning innovation; Virtual campus development;</t>
  </si>
  <si>
    <t>MED009000</t>
  </si>
  <si>
    <t>COM082000</t>
  </si>
  <si>
    <t>http://services.igi-global.com/resolvedoi/resolve.aspx?doi=10.4018/978-1-60566-358-6</t>
  </si>
  <si>
    <t>http://www.igi-global.com/book/institutional-transformation-through-best-practices/603</t>
  </si>
  <si>
    <t>01/31/2008</t>
  </si>
  <si>
    <t>Information Science Publishing</t>
  </si>
  <si>
    <t>Computer-Supported Collaborative Learning: Best Practices and Principles for Instructors</t>
  </si>
  <si>
    <t>Kara L. Orvis</t>
  </si>
  <si>
    <t>Andrea L.R. Lassiter</t>
  </si>
  <si>
    <t>Aptima Inc., USA</t>
  </si>
  <si>
    <t>Minnesota State University, USA</t>
  </si>
  <si>
    <t>Decades of research have shown that student collaboration in groups doesn't just happen; rather it needs to be a deliberate process facilitated by the instructor. Promoting collaboration in virtual learning environments presents a variety of challenges.Computer-Supported Collaborative Learning: Best Practices &amp; Principles for Instructors answers the demand for a thorough resource on techniques to facilitate effective collaborative learning in virtual environments. This book provides must-have information on the role of the instructor in computer-supported collaborative learning, real-world perspectives on virtual learning group collaboration, and supporting learning group motivation.</t>
  </si>
  <si>
    <t>http://services.igi-global.com/resolvedoi/resolve.aspx?doi=10.4018/978-1-59904-753-9</t>
  </si>
  <si>
    <t>http://www.igi-global.com/book/computer-supported-collaborative-learning/189</t>
  </si>
  <si>
    <t>10/31/2005</t>
  </si>
  <si>
    <t>Managing Learning in Virtual Settings: The Role of Context</t>
  </si>
  <si>
    <t>Antonio Dias de Figueiredo</t>
  </si>
  <si>
    <t>Ana Paula Afonso</t>
  </si>
  <si>
    <t>University of Coimbra, Portugal</t>
  </si>
  <si>
    <t>Managing Learning In Virtual Settings: The Role Of Context discusses the basis for the development and management of learning contexts, with contributions from many diverse domains. It stresses the dimension of context in a world dominated by a focus on the dimension of content while explaining the development of balanced, organic and successful learning environments and strategies. Managing Learning In Virtual Settings: The Role Of Context emphasizes the role of context in the development and management of virtual learning environments and opens up new threads in clarifying the influence of contextual issues on learning.</t>
  </si>
  <si>
    <t>EDU029000</t>
  </si>
  <si>
    <t>http://services.igi-global.com/resolvedoi/resolve.aspx?doi=10.4018/978-1-59140-488-0</t>
  </si>
  <si>
    <t>http://www.igi-global.com/book/managing-learning-virtual-settings/729</t>
  </si>
  <si>
    <t>08/31/2004</t>
  </si>
  <si>
    <t>Designing Distributed Learning Environments with Intelligent Software Agents</t>
  </si>
  <si>
    <t>Fuhua Lin</t>
  </si>
  <si>
    <t>Athabasca University, Canada</t>
  </si>
  <si>
    <t>Designing Distributed Learning Environments with Intelligent Software Agents reports on the most recent advances in agent technologies for distributed learning. Chapters are devoted to the various aspects of intelligent software agents in distributed learning, including the methodological and technical issues on where and how intelligent agents can contribute to meeting distributed learning needs today and tomorrow. This book benefits the AI (artificial intelligence) and educational communities in their research and development, offering new and interesting research issues surrounding the development of distributed learning environments in the Semantic Web age. In addition, the ideas presented in the book are applicable to other domains such as Agent-Supported Web Services, distributed business process and resource integration, computer-supported collaborative work (CSCW) and e-Commerce.</t>
  </si>
  <si>
    <t>http://services.igi-global.com/resolvedoi/resolve.aspx?doi=10.4018/978-1-59140-500-9</t>
  </si>
  <si>
    <t>http://www.igi-global.com/book/designing-distributed-learning-environments-intelligent/250</t>
  </si>
  <si>
    <t>07/31/2004</t>
  </si>
  <si>
    <t>IGI Publishing</t>
  </si>
  <si>
    <t>Interactive Multimedia in Education and Training</t>
  </si>
  <si>
    <t>Sanjaya Mishra</t>
  </si>
  <si>
    <t>Ramesh C. Sharma</t>
  </si>
  <si>
    <t>Indira Gandhi National Open University, India</t>
  </si>
  <si>
    <t>Interactive Multimedia in Education and Training emerges out of the need to share information and knowledge on the research and practices of using multimedia in various educational settings. The book discusses issues related to planning, designing and development of interactive multimedia in a persuasive tone and style, offering rich research data. Roles and application of multimedia in different education and training contexts are highlighted, as are case studies of multimedia development and use, including areas such as language learning, cartography, engineering education, health sciences, and others. Authors of various chapters report on their experiences of designing multimedia materials that are pedagogically appropriate and suitable to the cognitive abilities of the target groups.</t>
  </si>
  <si>
    <t>NAT023000</t>
  </si>
  <si>
    <t>NAT000000</t>
  </si>
  <si>
    <t>http://services.igi-global.com/resolvedoi/resolve.aspx?doi=10.4018/978-1-59140-393-7</t>
  </si>
  <si>
    <t>http://www.igi-global.com/book/interactive-multimedia-education-training/642</t>
  </si>
  <si>
    <t>Development and Management of Virtual Schools: Issues and Trends</t>
  </si>
  <si>
    <t>Catherine Cavanaugh</t>
  </si>
  <si>
    <t>University of North Florida, USA</t>
  </si>
  <si>
    <t>Virtual schools are a result of widespread changes in knowledge about learning, in available technology and in society. Virtual schooling is growing in popularity and will continue to attract students because of the benefits it offers over traditional schooling. Stakeholders in virtual schools need information to guide their decisions. For the foreseeable future, virtual schools will continue to meet diverse student needs, and to evolve in response to further change. Development and Management of Virtual Schools: Issues and Trends brings together knowledge of virtual schools as a reference for scholars and other groups involved in virtual schools. The chapters review best practice from concept and development, through implementation and evaluation.</t>
  </si>
  <si>
    <t>COM060080</t>
  </si>
  <si>
    <t>http://services.igi-global.com/resolvedoi/resolve.aspx?doi=10.4018/978-1-59140-154-4</t>
  </si>
  <si>
    <t>http://www.igi-global.com/book/development-management-virtual-schools/261</t>
  </si>
  <si>
    <t>Online Collaborative Learning: Theory and Practice</t>
  </si>
  <si>
    <t>Tim S. Roberts</t>
  </si>
  <si>
    <t>Central Queensland University, Australia</t>
  </si>
  <si>
    <t>Online Collaborative Learning: Theory and Practice provides a resource for researchers and practitioners in the area of online collaborative learning (also known as CSCL, computer-supported collaborative learning), particularly those working within a tertiary education environment. It includes articles of relevance to those interested in both theory and practice in this area. It attempts to answer such important current questions as: how can groups with shared goals work collaboratively using the new technologies? What problems can be expected, and what are the benefits? In what ways does online group work differ from face-to-face group work? And what implications are there for both educators and students seeking to work in this area?</t>
  </si>
  <si>
    <t>http://services.igi-global.com/resolvedoi/resolve.aspx?doi=10.4018/978-1-59140-174-2</t>
  </si>
  <si>
    <t>http://www.igi-global.com/book/online-collaborative-learning/810</t>
  </si>
  <si>
    <t>Authored</t>
  </si>
  <si>
    <t>The Knowledge Medium: Designing Effective  Computer-Based Educational Learning Environments</t>
  </si>
  <si>
    <t>Gary A. Berg</t>
  </si>
  <si>
    <t>California State University, USA</t>
  </si>
  <si>
    <t>This timely new publication examines the notion of computer as medium and what such an idea might mean for education. The Knowledge Medium: Designing Effective Computer-Based Educational Learning Environments suggests that the understanding of computers as a medium may be a key to re-envisioning educational technology. Because the subject is interdisciplinary, combining science with the humanities, the theoretical discussion draws from a broad range of disciplines: psychology, educational theory, film criticism, and computer science.</t>
  </si>
  <si>
    <t>BUS000000</t>
  </si>
  <si>
    <t>TEC000000</t>
  </si>
  <si>
    <t>http://services.igi-global.com/resolvedoi/resolve.aspx?doi=10.4018/978-1-59140-103-2</t>
  </si>
  <si>
    <t>http://www.igi-global.com/book/knowledge-medium-designing-effective-computer/998</t>
  </si>
</sst>
</file>

<file path=xl/styles.xml><?xml version="1.0" encoding="utf-8"?>
<styleSheet xmlns="http://schemas.openxmlformats.org/spreadsheetml/2006/main">
  <fonts count="2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b/>
      <sz val="9"/>
      <color rgb="FFFFFFFF"/>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5F606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A9A9A9"/>
      </left>
      <right style="thin">
        <color rgb="FFA9A9A9"/>
      </right>
      <top style="thin">
        <color rgb="FFA9A9A9"/>
      </top>
      <bottom style="thin">
        <color rgb="FFA9A9A9"/>
      </bottom>
      <diagonal/>
    </border>
    <border>
      <left style="thin">
        <color rgb="FF000000"/>
      </left>
      <right style="thin">
        <color rgb="FF000000"/>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
    <xf numFmtId="0" fontId="0" fillId="0" borderId="0" xfId="0"/>
    <xf numFmtId="0" fontId="0" fillId="0" borderId="10" xfId="0" applyBorder="1"/>
    <xf numFmtId="0" fontId="18" fillId="0" borderId="10" xfId="0" applyFont="1" applyBorder="1"/>
    <xf numFmtId="0" fontId="18" fillId="0" borderId="11" xfId="0" applyFont="1" applyBorder="1" applyAlignment="1">
      <alignment horizontal="left" wrapText="1"/>
    </xf>
    <xf numFmtId="14" fontId="18" fillId="0" borderId="11" xfId="0" applyNumberFormat="1" applyFont="1" applyBorder="1" applyAlignment="1">
      <alignment horizontal="left" wrapText="1"/>
    </xf>
    <xf numFmtId="0" fontId="19" fillId="33" borderId="11" xfId="0" applyFont="1" applyFill="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P19"/>
  <sheetViews>
    <sheetView showGridLines="0" tabSelected="1" workbookViewId="0"/>
  </sheetViews>
  <sheetFormatPr defaultRowHeight="15"/>
  <cols>
    <col min="1" max="2" width="9.28515625" style="1" customWidth="1"/>
    <col min="3" max="6" width="21.42578125" style="1" customWidth="1"/>
    <col min="7" max="8" width="9.28515625" style="1" customWidth="1"/>
    <col min="9" max="9" width="32.140625" style="1" customWidth="1"/>
    <col min="10" max="13" width="21.42578125" style="1" customWidth="1"/>
    <col min="14" max="18" width="21.42578125" style="1" hidden="1" customWidth="1"/>
    <col min="19" max="22" width="21.42578125" style="1" customWidth="1"/>
    <col min="23" max="27" width="21.42578125" style="1" hidden="1" customWidth="1"/>
    <col min="28" max="32" width="15.7109375" style="1" customWidth="1"/>
    <col min="33" max="33" width="9.28515625" style="1" customWidth="1"/>
    <col min="34" max="36" width="32.140625" style="1" customWidth="1"/>
    <col min="37" max="40" width="9.28515625" style="1" customWidth="1"/>
    <col min="41" max="42" width="32.140625" style="1" customWidth="1"/>
    <col min="43" max="16384" width="9.140625" style="1"/>
  </cols>
  <sheetData>
    <row r="1" spans="1:42" s="2" customFormat="1" ht="22.5" customHeight="1">
      <c r="A1" s="5" t="s">
        <v>0</v>
      </c>
      <c r="B1" s="5" t="s">
        <v>1</v>
      </c>
      <c r="C1" s="5" t="s">
        <v>2</v>
      </c>
      <c r="D1" s="5" t="s">
        <v>3</v>
      </c>
      <c r="E1" s="5" t="s">
        <v>4</v>
      </c>
      <c r="F1" s="5" t="s">
        <v>5</v>
      </c>
      <c r="G1" s="5" t="s">
        <v>6</v>
      </c>
      <c r="H1" s="5" t="s">
        <v>7</v>
      </c>
      <c r="I1" s="5" t="s">
        <v>8</v>
      </c>
      <c r="J1" s="5" t="s">
        <v>9</v>
      </c>
      <c r="K1" s="5" t="s">
        <v>10</v>
      </c>
      <c r="L1" s="5" t="s">
        <v>11</v>
      </c>
      <c r="M1" s="5" t="s">
        <v>12</v>
      </c>
      <c r="N1" s="5" t="s">
        <v>13</v>
      </c>
      <c r="O1" s="5" t="s">
        <v>14</v>
      </c>
      <c r="P1" s="5" t="s">
        <v>15</v>
      </c>
      <c r="Q1" s="5" t="s">
        <v>16</v>
      </c>
      <c r="R1" s="5" t="s">
        <v>17</v>
      </c>
      <c r="S1" s="5" t="s">
        <v>18</v>
      </c>
      <c r="T1" s="5" t="s">
        <v>19</v>
      </c>
      <c r="U1" s="5" t="s">
        <v>20</v>
      </c>
      <c r="V1" s="5" t="s">
        <v>21</v>
      </c>
      <c r="W1" s="5" t="s">
        <v>22</v>
      </c>
      <c r="X1" s="5" t="s">
        <v>23</v>
      </c>
      <c r="Y1" s="5" t="s">
        <v>24</v>
      </c>
      <c r="Z1" s="5" t="s">
        <v>25</v>
      </c>
      <c r="AA1" s="5" t="s">
        <v>26</v>
      </c>
      <c r="AB1" s="5" t="s">
        <v>27</v>
      </c>
      <c r="AC1" s="5" t="s">
        <v>28</v>
      </c>
      <c r="AD1" s="5" t="s">
        <v>29</v>
      </c>
      <c r="AE1" s="5" t="s">
        <v>30</v>
      </c>
      <c r="AF1" s="5" t="s">
        <v>31</v>
      </c>
      <c r="AG1" s="5" t="s">
        <v>32</v>
      </c>
      <c r="AH1" s="5" t="s">
        <v>33</v>
      </c>
      <c r="AI1" s="5" t="s">
        <v>34</v>
      </c>
      <c r="AJ1" s="5" t="s">
        <v>35</v>
      </c>
      <c r="AK1" s="5" t="s">
        <v>36</v>
      </c>
      <c r="AL1" s="5" t="s">
        <v>37</v>
      </c>
      <c r="AM1" s="5" t="s">
        <v>38</v>
      </c>
      <c r="AN1" s="5" t="s">
        <v>39</v>
      </c>
      <c r="AO1" s="5" t="s">
        <v>40</v>
      </c>
      <c r="AP1" s="5" t="s">
        <v>41</v>
      </c>
    </row>
    <row r="2" spans="1:42" s="2" customFormat="1" ht="22.5" customHeight="1">
      <c r="A2" s="3" t="s">
        <v>42</v>
      </c>
      <c r="B2" s="3">
        <v>2012</v>
      </c>
      <c r="C2" s="3" t="s">
        <v>43</v>
      </c>
      <c r="D2" s="3" t="s">
        <v>44</v>
      </c>
      <c r="E2" s="3" t="s">
        <v>45</v>
      </c>
      <c r="F2" s="3" t="s">
        <v>46</v>
      </c>
      <c r="G2" s="3" t="s">
        <v>47</v>
      </c>
      <c r="H2" s="3">
        <v>1</v>
      </c>
      <c r="I2" s="3" t="s">
        <v>48</v>
      </c>
      <c r="J2" s="3" t="s">
        <v>49</v>
      </c>
      <c r="K2" s="3" t="s">
        <v>50</v>
      </c>
      <c r="L2" s="3" t="s">
        <v>51</v>
      </c>
      <c r="M2" s="3"/>
      <c r="N2" s="3"/>
      <c r="O2" s="3"/>
      <c r="P2" s="3"/>
      <c r="Q2" s="3"/>
      <c r="R2" s="3"/>
      <c r="S2" s="3" t="s">
        <v>52</v>
      </c>
      <c r="T2" s="3" t="s">
        <v>53</v>
      </c>
      <c r="U2" s="3" t="s">
        <v>53</v>
      </c>
      <c r="V2" s="3"/>
      <c r="W2" s="3"/>
      <c r="X2" s="3"/>
      <c r="Y2" s="3"/>
      <c r="Z2" s="3"/>
      <c r="AA2" s="3"/>
      <c r="AB2" s="3" t="str">
        <f>"1-60960-114-9"</f>
        <v>1-60960-114-9</v>
      </c>
      <c r="AC2" s="3" t="str">
        <f>"978-1-60960-114-0"</f>
        <v>978-1-60960-114-0</v>
      </c>
      <c r="AD2" s="3" t="str">
        <f>"1-60960-116-5"</f>
        <v>1-60960-116-5</v>
      </c>
      <c r="AE2" s="3" t="str">
        <f>"978-1-60960-116-4"</f>
        <v>978-1-60960-116-4</v>
      </c>
      <c r="AF2" s="3" t="s">
        <v>54</v>
      </c>
      <c r="AG2" s="3">
        <v>358</v>
      </c>
      <c r="AH2" s="3" t="s">
        <v>55</v>
      </c>
      <c r="AI2" s="3" t="s">
        <v>56</v>
      </c>
      <c r="AJ2" s="3"/>
      <c r="AK2" s="3" t="s">
        <v>57</v>
      </c>
      <c r="AL2" s="3" t="s">
        <v>58</v>
      </c>
      <c r="AM2" s="3" t="s">
        <v>57</v>
      </c>
      <c r="AN2" s="3" t="s">
        <v>59</v>
      </c>
      <c r="AO2" s="3" t="s">
        <v>60</v>
      </c>
      <c r="AP2" s="3" t="s">
        <v>61</v>
      </c>
    </row>
    <row r="3" spans="1:42" s="2" customFormat="1" ht="22.5" customHeight="1">
      <c r="A3" s="3" t="s">
        <v>62</v>
      </c>
      <c r="B3" s="3">
        <v>2011</v>
      </c>
      <c r="C3" s="3" t="s">
        <v>43</v>
      </c>
      <c r="D3" s="3" t="s">
        <v>44</v>
      </c>
      <c r="E3" s="3" t="s">
        <v>45</v>
      </c>
      <c r="F3" s="3" t="s">
        <v>46</v>
      </c>
      <c r="G3" s="3" t="s">
        <v>47</v>
      </c>
      <c r="H3" s="3">
        <v>1</v>
      </c>
      <c r="I3" s="3" t="s">
        <v>63</v>
      </c>
      <c r="J3" s="3" t="s">
        <v>64</v>
      </c>
      <c r="K3" s="3" t="s">
        <v>65</v>
      </c>
      <c r="L3" s="3"/>
      <c r="M3" s="3"/>
      <c r="N3" s="3"/>
      <c r="O3" s="3"/>
      <c r="P3" s="3"/>
      <c r="Q3" s="3"/>
      <c r="R3" s="3"/>
      <c r="S3" s="3" t="s">
        <v>66</v>
      </c>
      <c r="T3" s="3" t="s">
        <v>66</v>
      </c>
      <c r="U3" s="3"/>
      <c r="V3" s="3"/>
      <c r="W3" s="3"/>
      <c r="X3" s="3"/>
      <c r="Y3" s="3"/>
      <c r="Z3" s="3"/>
      <c r="AA3" s="3"/>
      <c r="AB3" s="3" t="str">
        <f>"1-60960-545-4"</f>
        <v>1-60960-545-4</v>
      </c>
      <c r="AC3" s="3" t="str">
        <f>"978-1-60960-545-2"</f>
        <v>978-1-60960-545-2</v>
      </c>
      <c r="AD3" s="3" t="str">
        <f>"1-60960-546-2"</f>
        <v>1-60960-546-2</v>
      </c>
      <c r="AE3" s="3" t="str">
        <f>"978-1-60960-546-9"</f>
        <v>978-1-60960-546-9</v>
      </c>
      <c r="AF3" s="3" t="s">
        <v>54</v>
      </c>
      <c r="AG3" s="3">
        <v>530</v>
      </c>
      <c r="AH3" s="3" t="s">
        <v>67</v>
      </c>
      <c r="AI3" s="3" t="s">
        <v>68</v>
      </c>
      <c r="AJ3" s="3"/>
      <c r="AK3" s="3" t="s">
        <v>69</v>
      </c>
      <c r="AL3" s="3" t="s">
        <v>58</v>
      </c>
      <c r="AM3" s="3" t="s">
        <v>69</v>
      </c>
      <c r="AN3" s="3" t="s">
        <v>70</v>
      </c>
      <c r="AO3" s="3" t="s">
        <v>71</v>
      </c>
      <c r="AP3" s="3" t="s">
        <v>72</v>
      </c>
    </row>
    <row r="4" spans="1:42" s="2" customFormat="1" ht="22.5" customHeight="1">
      <c r="A4" s="3" t="s">
        <v>73</v>
      </c>
      <c r="B4" s="3">
        <v>2011</v>
      </c>
      <c r="C4" s="3" t="s">
        <v>43</v>
      </c>
      <c r="D4" s="3" t="s">
        <v>44</v>
      </c>
      <c r="E4" s="3" t="s">
        <v>45</v>
      </c>
      <c r="F4" s="3" t="s">
        <v>46</v>
      </c>
      <c r="G4" s="3" t="s">
        <v>47</v>
      </c>
      <c r="H4" s="3">
        <v>1</v>
      </c>
      <c r="I4" s="3" t="s">
        <v>74</v>
      </c>
      <c r="J4" s="3" t="s">
        <v>75</v>
      </c>
      <c r="K4" s="3"/>
      <c r="L4" s="3"/>
      <c r="M4" s="3"/>
      <c r="N4" s="3"/>
      <c r="O4" s="3"/>
      <c r="P4" s="3"/>
      <c r="Q4" s="3"/>
      <c r="R4" s="3"/>
      <c r="S4" s="3" t="s">
        <v>76</v>
      </c>
      <c r="T4" s="3"/>
      <c r="U4" s="3"/>
      <c r="V4" s="3"/>
      <c r="W4" s="3"/>
      <c r="X4" s="3"/>
      <c r="Y4" s="3"/>
      <c r="Z4" s="3"/>
      <c r="AA4" s="3"/>
      <c r="AB4" s="3" t="str">
        <f>"1-61692-825-5"</f>
        <v>1-61692-825-5</v>
      </c>
      <c r="AC4" s="3" t="str">
        <f>"978-1-61692-825-4"</f>
        <v>978-1-61692-825-4</v>
      </c>
      <c r="AD4" s="3" t="str">
        <f>"1-61692-827-1"</f>
        <v>1-61692-827-1</v>
      </c>
      <c r="AE4" s="3" t="str">
        <f>"978-1-61692-827-8"</f>
        <v>978-1-61692-827-8</v>
      </c>
      <c r="AF4" s="3" t="s">
        <v>54</v>
      </c>
      <c r="AG4" s="3">
        <v>412</v>
      </c>
      <c r="AH4" s="3" t="s">
        <v>77</v>
      </c>
      <c r="AI4" s="3" t="s">
        <v>78</v>
      </c>
      <c r="AJ4" s="3"/>
      <c r="AK4" s="3" t="s">
        <v>57</v>
      </c>
      <c r="AL4" s="3" t="s">
        <v>79</v>
      </c>
      <c r="AM4" s="3" t="s">
        <v>57</v>
      </c>
      <c r="AN4" s="3" t="s">
        <v>80</v>
      </c>
      <c r="AO4" s="3" t="s">
        <v>81</v>
      </c>
      <c r="AP4" s="3" t="s">
        <v>82</v>
      </c>
    </row>
    <row r="5" spans="1:42" s="2" customFormat="1" ht="22.5" customHeight="1">
      <c r="A5" s="3" t="s">
        <v>83</v>
      </c>
      <c r="B5" s="3">
        <v>2011</v>
      </c>
      <c r="C5" s="3" t="s">
        <v>43</v>
      </c>
      <c r="D5" s="3" t="s">
        <v>44</v>
      </c>
      <c r="E5" s="3" t="s">
        <v>45</v>
      </c>
      <c r="F5" s="3" t="s">
        <v>46</v>
      </c>
      <c r="G5" s="3" t="s">
        <v>47</v>
      </c>
      <c r="H5" s="3">
        <v>1</v>
      </c>
      <c r="I5" s="3" t="s">
        <v>84</v>
      </c>
      <c r="J5" s="3" t="s">
        <v>64</v>
      </c>
      <c r="K5" s="3" t="s">
        <v>65</v>
      </c>
      <c r="L5" s="3"/>
      <c r="M5" s="3"/>
      <c r="N5" s="3"/>
      <c r="O5" s="3"/>
      <c r="P5" s="3"/>
      <c r="Q5" s="3"/>
      <c r="R5" s="3"/>
      <c r="S5" s="3" t="s">
        <v>66</v>
      </c>
      <c r="T5" s="3" t="s">
        <v>66</v>
      </c>
      <c r="U5" s="3"/>
      <c r="V5" s="3"/>
      <c r="W5" s="3"/>
      <c r="X5" s="3"/>
      <c r="Y5" s="3"/>
      <c r="Z5" s="3"/>
      <c r="AA5" s="3"/>
      <c r="AB5" s="3" t="str">
        <f>"1-61692-822-0"</f>
        <v>1-61692-822-0</v>
      </c>
      <c r="AC5" s="3" t="str">
        <f>"978-1-61692-822-3"</f>
        <v>978-1-61692-822-3</v>
      </c>
      <c r="AD5" s="3" t="str">
        <f>"1-61692-823-9"</f>
        <v>1-61692-823-9</v>
      </c>
      <c r="AE5" s="3" t="str">
        <f>"978-1-61692-823-0"</f>
        <v>978-1-61692-823-0</v>
      </c>
      <c r="AF5" s="3" t="s">
        <v>54</v>
      </c>
      <c r="AG5" s="3">
        <v>588</v>
      </c>
      <c r="AH5" s="3" t="s">
        <v>85</v>
      </c>
      <c r="AI5" s="3" t="s">
        <v>86</v>
      </c>
      <c r="AJ5" s="3"/>
      <c r="AK5" s="3" t="s">
        <v>57</v>
      </c>
      <c r="AL5" s="3" t="s">
        <v>79</v>
      </c>
      <c r="AM5" s="3" t="s">
        <v>57</v>
      </c>
      <c r="AN5" s="3" t="s">
        <v>59</v>
      </c>
      <c r="AO5" s="3" t="s">
        <v>87</v>
      </c>
      <c r="AP5" s="3" t="s">
        <v>88</v>
      </c>
    </row>
    <row r="6" spans="1:42" s="2" customFormat="1" ht="22.5" customHeight="1">
      <c r="A6" s="3" t="s">
        <v>89</v>
      </c>
      <c r="B6" s="3">
        <v>2010</v>
      </c>
      <c r="C6" s="3" t="s">
        <v>43</v>
      </c>
      <c r="D6" s="3" t="s">
        <v>44</v>
      </c>
      <c r="E6" s="3" t="s">
        <v>45</v>
      </c>
      <c r="F6" s="3" t="s">
        <v>46</v>
      </c>
      <c r="G6" s="3" t="s">
        <v>47</v>
      </c>
      <c r="H6" s="3">
        <v>1</v>
      </c>
      <c r="I6" s="3" t="s">
        <v>90</v>
      </c>
      <c r="J6" s="3" t="s">
        <v>91</v>
      </c>
      <c r="K6" s="3" t="s">
        <v>92</v>
      </c>
      <c r="L6" s="3"/>
      <c r="M6" s="3"/>
      <c r="N6" s="3"/>
      <c r="O6" s="3"/>
      <c r="P6" s="3"/>
      <c r="Q6" s="3"/>
      <c r="R6" s="3"/>
      <c r="S6" s="3" t="s">
        <v>93</v>
      </c>
      <c r="T6" s="3" t="s">
        <v>93</v>
      </c>
      <c r="U6" s="3"/>
      <c r="V6" s="3"/>
      <c r="W6" s="3"/>
      <c r="X6" s="3"/>
      <c r="Y6" s="3"/>
      <c r="Z6" s="3"/>
      <c r="AA6" s="3"/>
      <c r="AB6" s="3" t="str">
        <f>"1-61520-909-3"</f>
        <v>1-61520-909-3</v>
      </c>
      <c r="AC6" s="3" t="str">
        <f>"978-1-61520-909-5"</f>
        <v>978-1-61520-909-5</v>
      </c>
      <c r="AD6" s="3" t="str">
        <f>"1-61520-910-7"</f>
        <v>1-61520-910-7</v>
      </c>
      <c r="AE6" s="3" t="str">
        <f>"978-1-61520-910-1"</f>
        <v>978-1-61520-910-1</v>
      </c>
      <c r="AF6" s="3" t="s">
        <v>54</v>
      </c>
      <c r="AG6" s="3">
        <v>452</v>
      </c>
      <c r="AH6" s="3" t="s">
        <v>94</v>
      </c>
      <c r="AI6" s="3" t="s">
        <v>95</v>
      </c>
      <c r="AJ6" s="3"/>
      <c r="AK6" s="3" t="s">
        <v>96</v>
      </c>
      <c r="AL6" s="3" t="s">
        <v>97</v>
      </c>
      <c r="AM6" s="3" t="s">
        <v>96</v>
      </c>
      <c r="AN6" s="3" t="s">
        <v>54</v>
      </c>
      <c r="AO6" s="3" t="s">
        <v>98</v>
      </c>
      <c r="AP6" s="3" t="s">
        <v>99</v>
      </c>
    </row>
    <row r="7" spans="1:42" s="2" customFormat="1" ht="22.5" customHeight="1">
      <c r="A7" s="3" t="s">
        <v>89</v>
      </c>
      <c r="B7" s="3">
        <v>2010</v>
      </c>
      <c r="C7" s="3" t="s">
        <v>43</v>
      </c>
      <c r="D7" s="3" t="s">
        <v>44</v>
      </c>
      <c r="E7" s="3" t="s">
        <v>45</v>
      </c>
      <c r="F7" s="3" t="s">
        <v>46</v>
      </c>
      <c r="G7" s="3" t="s">
        <v>47</v>
      </c>
      <c r="H7" s="3">
        <v>1</v>
      </c>
      <c r="I7" s="3" t="s">
        <v>100</v>
      </c>
      <c r="J7" s="3" t="s">
        <v>101</v>
      </c>
      <c r="K7" s="3"/>
      <c r="L7" s="3"/>
      <c r="M7" s="3"/>
      <c r="N7" s="3"/>
      <c r="O7" s="3"/>
      <c r="P7" s="3"/>
      <c r="Q7" s="3"/>
      <c r="R7" s="3"/>
      <c r="S7" s="3" t="s">
        <v>102</v>
      </c>
      <c r="T7" s="3"/>
      <c r="U7" s="3"/>
      <c r="V7" s="3"/>
      <c r="W7" s="3"/>
      <c r="X7" s="3"/>
      <c r="Y7" s="3"/>
      <c r="Z7" s="3"/>
      <c r="AA7" s="3"/>
      <c r="AB7" s="3" t="str">
        <f>"1-61520-937-9"</f>
        <v>1-61520-937-9</v>
      </c>
      <c r="AC7" s="3" t="str">
        <f>"978-1-61520-937-8"</f>
        <v>978-1-61520-937-8</v>
      </c>
      <c r="AD7" s="3" t="str">
        <f>"1-61520-938-7"</f>
        <v>1-61520-938-7</v>
      </c>
      <c r="AE7" s="3" t="str">
        <f>"978-1-61520-938-5"</f>
        <v>978-1-61520-938-5</v>
      </c>
      <c r="AF7" s="3" t="s">
        <v>54</v>
      </c>
      <c r="AG7" s="3">
        <v>280</v>
      </c>
      <c r="AH7" s="3" t="s">
        <v>103</v>
      </c>
      <c r="AI7" s="3" t="s">
        <v>104</v>
      </c>
      <c r="AJ7" s="3"/>
      <c r="AK7" s="3" t="s">
        <v>105</v>
      </c>
      <c r="AL7" s="3" t="s">
        <v>106</v>
      </c>
      <c r="AM7" s="3" t="s">
        <v>105</v>
      </c>
      <c r="AN7" s="3" t="s">
        <v>59</v>
      </c>
      <c r="AO7" s="3" t="s">
        <v>107</v>
      </c>
      <c r="AP7" s="3" t="s">
        <v>108</v>
      </c>
    </row>
    <row r="8" spans="1:42" s="2" customFormat="1" ht="22.5" customHeight="1">
      <c r="A8" s="3" t="s">
        <v>109</v>
      </c>
      <c r="B8" s="3">
        <v>2010</v>
      </c>
      <c r="C8" s="3" t="s">
        <v>43</v>
      </c>
      <c r="D8" s="3" t="s">
        <v>44</v>
      </c>
      <c r="E8" s="3" t="s">
        <v>45</v>
      </c>
      <c r="F8" s="3" t="s">
        <v>46</v>
      </c>
      <c r="G8" s="3" t="s">
        <v>47</v>
      </c>
      <c r="H8" s="3">
        <v>1</v>
      </c>
      <c r="I8" s="3" t="s">
        <v>110</v>
      </c>
      <c r="J8" s="3" t="s">
        <v>111</v>
      </c>
      <c r="K8" s="3"/>
      <c r="L8" s="3"/>
      <c r="M8" s="3"/>
      <c r="N8" s="3"/>
      <c r="O8" s="3"/>
      <c r="P8" s="3"/>
      <c r="Q8" s="3"/>
      <c r="R8" s="3"/>
      <c r="S8" s="3" t="s">
        <v>52</v>
      </c>
      <c r="T8" s="3"/>
      <c r="U8" s="3"/>
      <c r="V8" s="3"/>
      <c r="W8" s="3"/>
      <c r="X8" s="3"/>
      <c r="Y8" s="3"/>
      <c r="Z8" s="3"/>
      <c r="AA8" s="3"/>
      <c r="AB8" s="3" t="str">
        <f>"1-60566-874-5"</f>
        <v>1-60566-874-5</v>
      </c>
      <c r="AC8" s="3" t="str">
        <f>"978-1-60566-874-1"</f>
        <v>978-1-60566-874-1</v>
      </c>
      <c r="AD8" s="3" t="str">
        <f>"1-60566-875-3"</f>
        <v>1-60566-875-3</v>
      </c>
      <c r="AE8" s="3" t="str">
        <f>"978-1-60566-875-8"</f>
        <v>978-1-60566-875-8</v>
      </c>
      <c r="AF8" s="3" t="s">
        <v>54</v>
      </c>
      <c r="AG8" s="3">
        <v>426</v>
      </c>
      <c r="AH8" s="3" t="s">
        <v>112</v>
      </c>
      <c r="AI8" s="3" t="s">
        <v>113</v>
      </c>
      <c r="AJ8" s="3"/>
      <c r="AK8" s="3" t="s">
        <v>114</v>
      </c>
      <c r="AL8" s="3" t="s">
        <v>115</v>
      </c>
      <c r="AM8" s="3" t="s">
        <v>114</v>
      </c>
      <c r="AN8" s="3" t="s">
        <v>54</v>
      </c>
      <c r="AO8" s="3" t="s">
        <v>116</v>
      </c>
      <c r="AP8" s="3" t="s">
        <v>117</v>
      </c>
    </row>
    <row r="9" spans="1:42" s="2" customFormat="1" ht="22.5" customHeight="1">
      <c r="A9" s="3" t="s">
        <v>118</v>
      </c>
      <c r="B9" s="3">
        <v>2010</v>
      </c>
      <c r="C9" s="3" t="s">
        <v>43</v>
      </c>
      <c r="D9" s="3" t="s">
        <v>44</v>
      </c>
      <c r="E9" s="3" t="s">
        <v>45</v>
      </c>
      <c r="F9" s="3" t="s">
        <v>46</v>
      </c>
      <c r="G9" s="3" t="s">
        <v>47</v>
      </c>
      <c r="H9" s="3">
        <v>1</v>
      </c>
      <c r="I9" s="3" t="s">
        <v>119</v>
      </c>
      <c r="J9" s="3" t="s">
        <v>120</v>
      </c>
      <c r="K9" s="3"/>
      <c r="L9" s="3"/>
      <c r="M9" s="3"/>
      <c r="N9" s="3"/>
      <c r="O9" s="3"/>
      <c r="P9" s="3"/>
      <c r="Q9" s="3"/>
      <c r="R9" s="3"/>
      <c r="S9" s="3" t="s">
        <v>121</v>
      </c>
      <c r="T9" s="3"/>
      <c r="U9" s="3"/>
      <c r="V9" s="3"/>
      <c r="W9" s="3"/>
      <c r="X9" s="3"/>
      <c r="Y9" s="3"/>
      <c r="Z9" s="3"/>
      <c r="AA9" s="3"/>
      <c r="AB9" s="3" t="str">
        <f>"1-60566-884-2"</f>
        <v>1-60566-884-2</v>
      </c>
      <c r="AC9" s="3" t="str">
        <f>"978-1-60566-884-0"</f>
        <v>978-1-60566-884-0</v>
      </c>
      <c r="AD9" s="3" t="str">
        <f>"1-60566-885-0"</f>
        <v>1-60566-885-0</v>
      </c>
      <c r="AE9" s="3" t="str">
        <f>"978-1-60566-885-7"</f>
        <v>978-1-60566-885-7</v>
      </c>
      <c r="AF9" s="3" t="s">
        <v>54</v>
      </c>
      <c r="AG9" s="3">
        <v>538</v>
      </c>
      <c r="AH9" s="3" t="s">
        <v>122</v>
      </c>
      <c r="AI9" s="3" t="s">
        <v>123</v>
      </c>
      <c r="AJ9" s="3"/>
      <c r="AK9" s="3" t="s">
        <v>57</v>
      </c>
      <c r="AL9" s="3" t="s">
        <v>124</v>
      </c>
      <c r="AM9" s="3" t="s">
        <v>57</v>
      </c>
      <c r="AN9" s="3" t="s">
        <v>54</v>
      </c>
      <c r="AO9" s="3" t="s">
        <v>125</v>
      </c>
      <c r="AP9" s="3" t="s">
        <v>126</v>
      </c>
    </row>
    <row r="10" spans="1:42" s="2" customFormat="1" ht="22.5" customHeight="1">
      <c r="A10" s="3" t="s">
        <v>127</v>
      </c>
      <c r="B10" s="3">
        <v>2010</v>
      </c>
      <c r="C10" s="3" t="s">
        <v>43</v>
      </c>
      <c r="D10" s="3" t="s">
        <v>44</v>
      </c>
      <c r="E10" s="3" t="s">
        <v>45</v>
      </c>
      <c r="F10" s="3" t="s">
        <v>46</v>
      </c>
      <c r="G10" s="3" t="s">
        <v>47</v>
      </c>
      <c r="H10" s="3">
        <v>1</v>
      </c>
      <c r="I10" s="3" t="s">
        <v>128</v>
      </c>
      <c r="J10" s="3" t="s">
        <v>129</v>
      </c>
      <c r="K10" s="3"/>
      <c r="L10" s="3"/>
      <c r="M10" s="3"/>
      <c r="N10" s="3"/>
      <c r="O10" s="3"/>
      <c r="P10" s="3"/>
      <c r="Q10" s="3"/>
      <c r="R10" s="3"/>
      <c r="S10" s="3" t="s">
        <v>130</v>
      </c>
      <c r="T10" s="3"/>
      <c r="U10" s="3"/>
      <c r="V10" s="3"/>
      <c r="W10" s="3"/>
      <c r="X10" s="3"/>
      <c r="Y10" s="3"/>
      <c r="Z10" s="3"/>
      <c r="AA10" s="3"/>
      <c r="AB10" s="3" t="str">
        <f>"1-60566-878-8"</f>
        <v>1-60566-878-8</v>
      </c>
      <c r="AC10" s="3" t="str">
        <f>"978-1-60566-878-9"</f>
        <v>978-1-60566-878-9</v>
      </c>
      <c r="AD10" s="3" t="str">
        <f>"1-60566-879-6"</f>
        <v>1-60566-879-6</v>
      </c>
      <c r="AE10" s="3" t="str">
        <f>"978-1-60566-879-6"</f>
        <v>978-1-60566-879-6</v>
      </c>
      <c r="AF10" s="3" t="s">
        <v>54</v>
      </c>
      <c r="AG10" s="3">
        <v>400</v>
      </c>
      <c r="AH10" s="3" t="s">
        <v>131</v>
      </c>
      <c r="AI10" s="3" t="s">
        <v>132</v>
      </c>
      <c r="AJ10" s="3"/>
      <c r="AK10" s="3" t="s">
        <v>57</v>
      </c>
      <c r="AL10" s="3" t="s">
        <v>69</v>
      </c>
      <c r="AM10" s="3" t="s">
        <v>57</v>
      </c>
      <c r="AN10" s="3" t="s">
        <v>54</v>
      </c>
      <c r="AO10" s="3" t="s">
        <v>133</v>
      </c>
      <c r="AP10" s="3" t="s">
        <v>134</v>
      </c>
    </row>
    <row r="11" spans="1:42" s="2" customFormat="1" ht="22.5" customHeight="1">
      <c r="A11" s="3" t="s">
        <v>135</v>
      </c>
      <c r="B11" s="3">
        <v>2010</v>
      </c>
      <c r="C11" s="3" t="s">
        <v>43</v>
      </c>
      <c r="D11" s="3" t="s">
        <v>44</v>
      </c>
      <c r="E11" s="3" t="s">
        <v>45</v>
      </c>
      <c r="F11" s="3" t="s">
        <v>46</v>
      </c>
      <c r="G11" s="3" t="s">
        <v>47</v>
      </c>
      <c r="H11" s="3">
        <v>1</v>
      </c>
      <c r="I11" s="3" t="s">
        <v>136</v>
      </c>
      <c r="J11" s="3" t="s">
        <v>137</v>
      </c>
      <c r="K11" s="3" t="s">
        <v>138</v>
      </c>
      <c r="L11" s="3"/>
      <c r="M11" s="3"/>
      <c r="N11" s="3"/>
      <c r="O11" s="3"/>
      <c r="P11" s="3"/>
      <c r="Q11" s="3"/>
      <c r="R11" s="3"/>
      <c r="S11" s="3" t="s">
        <v>139</v>
      </c>
      <c r="T11" s="3" t="s">
        <v>140</v>
      </c>
      <c r="U11" s="3"/>
      <c r="V11" s="3"/>
      <c r="W11" s="3"/>
      <c r="X11" s="3"/>
      <c r="Y11" s="3"/>
      <c r="Z11" s="3"/>
      <c r="AA11" s="3"/>
      <c r="AB11" s="3" t="str">
        <f>"1-60566-729-3"</f>
        <v>1-60566-729-3</v>
      </c>
      <c r="AC11" s="3" t="str">
        <f>"978-1-60566-729-4"</f>
        <v>978-1-60566-729-4</v>
      </c>
      <c r="AD11" s="3" t="str">
        <f>"1-60566-730-7"</f>
        <v>1-60566-730-7</v>
      </c>
      <c r="AE11" s="3" t="str">
        <f>"978-1-60566-730-0"</f>
        <v>978-1-60566-730-0</v>
      </c>
      <c r="AF11" s="3" t="s">
        <v>54</v>
      </c>
      <c r="AG11" s="3">
        <v>374</v>
      </c>
      <c r="AH11" s="3" t="s">
        <v>141</v>
      </c>
      <c r="AI11" s="3" t="s">
        <v>142</v>
      </c>
      <c r="AJ11" s="3"/>
      <c r="AK11" s="3" t="s">
        <v>105</v>
      </c>
      <c r="AL11" s="3" t="s">
        <v>143</v>
      </c>
      <c r="AM11" s="3" t="s">
        <v>105</v>
      </c>
      <c r="AN11" s="3" t="s">
        <v>54</v>
      </c>
      <c r="AO11" s="3" t="s">
        <v>144</v>
      </c>
      <c r="AP11" s="3" t="s">
        <v>145</v>
      </c>
    </row>
    <row r="12" spans="1:42" s="2" customFormat="1" ht="22.5" customHeight="1">
      <c r="A12" s="3" t="s">
        <v>146</v>
      </c>
      <c r="B12" s="3">
        <v>2009</v>
      </c>
      <c r="C12" s="3" t="s">
        <v>43</v>
      </c>
      <c r="D12" s="3" t="s">
        <v>44</v>
      </c>
      <c r="E12" s="3" t="s">
        <v>45</v>
      </c>
      <c r="F12" s="3" t="s">
        <v>46</v>
      </c>
      <c r="G12" s="3" t="s">
        <v>47</v>
      </c>
      <c r="H12" s="3">
        <v>1</v>
      </c>
      <c r="I12" s="3" t="s">
        <v>147</v>
      </c>
      <c r="J12" s="3" t="s">
        <v>148</v>
      </c>
      <c r="K12" s="3" t="s">
        <v>149</v>
      </c>
      <c r="L12" s="3"/>
      <c r="M12" s="3"/>
      <c r="N12" s="3"/>
      <c r="O12" s="3"/>
      <c r="P12" s="3"/>
      <c r="Q12" s="3"/>
      <c r="R12" s="3"/>
      <c r="S12" s="3" t="s">
        <v>150</v>
      </c>
      <c r="T12" s="3" t="s">
        <v>150</v>
      </c>
      <c r="U12" s="3"/>
      <c r="V12" s="3"/>
      <c r="W12" s="3"/>
      <c r="X12" s="3"/>
      <c r="Y12" s="3"/>
      <c r="Z12" s="3"/>
      <c r="AA12" s="3"/>
      <c r="AB12" s="3" t="str">
        <f>"1-60566-358-1"</f>
        <v>1-60566-358-1</v>
      </c>
      <c r="AC12" s="3" t="str">
        <f>"978-1-60566-358-6"</f>
        <v>978-1-60566-358-6</v>
      </c>
      <c r="AD12" s="3" t="str">
        <f>"1-60566-359-X"</f>
        <v>1-60566-359-X</v>
      </c>
      <c r="AE12" s="3" t="str">
        <f>"978-1-60566-359-3"</f>
        <v>978-1-60566-359-3</v>
      </c>
      <c r="AF12" s="3" t="s">
        <v>54</v>
      </c>
      <c r="AG12" s="3">
        <v>354</v>
      </c>
      <c r="AH12" s="3" t="s">
        <v>151</v>
      </c>
      <c r="AI12" s="3" t="s">
        <v>152</v>
      </c>
      <c r="AJ12" s="3"/>
      <c r="AK12" s="3" t="s">
        <v>153</v>
      </c>
      <c r="AL12" s="3" t="s">
        <v>154</v>
      </c>
      <c r="AM12" s="3" t="s">
        <v>153</v>
      </c>
      <c r="AN12" s="3" t="s">
        <v>54</v>
      </c>
      <c r="AO12" s="3" t="s">
        <v>155</v>
      </c>
      <c r="AP12" s="3" t="s">
        <v>156</v>
      </c>
    </row>
    <row r="13" spans="1:42" s="2" customFormat="1" ht="22.5" customHeight="1">
      <c r="A13" s="3" t="s">
        <v>157</v>
      </c>
      <c r="B13" s="3">
        <v>2008</v>
      </c>
      <c r="C13" s="3" t="s">
        <v>158</v>
      </c>
      <c r="D13" s="3" t="s">
        <v>44</v>
      </c>
      <c r="E13" s="3" t="s">
        <v>45</v>
      </c>
      <c r="F13" s="3" t="s">
        <v>46</v>
      </c>
      <c r="G13" s="3" t="s">
        <v>47</v>
      </c>
      <c r="H13" s="3">
        <v>1</v>
      </c>
      <c r="I13" s="3" t="s">
        <v>159</v>
      </c>
      <c r="J13" s="3" t="s">
        <v>160</v>
      </c>
      <c r="K13" s="3" t="s">
        <v>161</v>
      </c>
      <c r="L13" s="3"/>
      <c r="M13" s="3"/>
      <c r="N13" s="3"/>
      <c r="O13" s="3"/>
      <c r="P13" s="3"/>
      <c r="Q13" s="3"/>
      <c r="R13" s="3"/>
      <c r="S13" s="3" t="s">
        <v>162</v>
      </c>
      <c r="T13" s="3" t="s">
        <v>163</v>
      </c>
      <c r="U13" s="3"/>
      <c r="V13" s="3"/>
      <c r="W13" s="3"/>
      <c r="X13" s="3"/>
      <c r="Y13" s="3"/>
      <c r="Z13" s="3"/>
      <c r="AA13" s="3"/>
      <c r="AB13" s="3" t="str">
        <f>"1-59904-753-5"</f>
        <v>1-59904-753-5</v>
      </c>
      <c r="AC13" s="3" t="str">
        <f>"978-1-59904-753-9"</f>
        <v>978-1-59904-753-9</v>
      </c>
      <c r="AD13" s="3" t="str">
        <f>"1-59904-755-1"</f>
        <v>1-59904-755-1</v>
      </c>
      <c r="AE13" s="3" t="str">
        <f>"978-1-59904-755-3"</f>
        <v>978-1-59904-755-3</v>
      </c>
      <c r="AF13" s="3" t="s">
        <v>54</v>
      </c>
      <c r="AG13" s="3">
        <v>352</v>
      </c>
      <c r="AH13" s="3" t="s">
        <v>164</v>
      </c>
      <c r="AI13" s="3"/>
      <c r="AJ13" s="3"/>
      <c r="AK13" s="3" t="s">
        <v>57</v>
      </c>
      <c r="AL13" s="3" t="s">
        <v>79</v>
      </c>
      <c r="AM13" s="3" t="s">
        <v>57</v>
      </c>
      <c r="AN13" s="3" t="s">
        <v>54</v>
      </c>
      <c r="AO13" s="3" t="s">
        <v>165</v>
      </c>
      <c r="AP13" s="3" t="s">
        <v>166</v>
      </c>
    </row>
    <row r="14" spans="1:42" s="2" customFormat="1" ht="22.5" customHeight="1">
      <c r="A14" s="3" t="s">
        <v>167</v>
      </c>
      <c r="B14" s="3">
        <v>2006</v>
      </c>
      <c r="C14" s="3" t="s">
        <v>158</v>
      </c>
      <c r="D14" s="3" t="s">
        <v>44</v>
      </c>
      <c r="E14" s="3" t="s">
        <v>45</v>
      </c>
      <c r="F14" s="3" t="s">
        <v>46</v>
      </c>
      <c r="G14" s="3" t="s">
        <v>47</v>
      </c>
      <c r="H14" s="3">
        <v>1</v>
      </c>
      <c r="I14" s="3" t="s">
        <v>168</v>
      </c>
      <c r="J14" s="3" t="s">
        <v>169</v>
      </c>
      <c r="K14" s="3" t="s">
        <v>170</v>
      </c>
      <c r="L14" s="3"/>
      <c r="M14" s="3"/>
      <c r="N14" s="3"/>
      <c r="O14" s="3"/>
      <c r="P14" s="3"/>
      <c r="Q14" s="3"/>
      <c r="R14" s="3"/>
      <c r="S14" s="3" t="s">
        <v>171</v>
      </c>
      <c r="T14" s="3" t="s">
        <v>171</v>
      </c>
      <c r="U14" s="3"/>
      <c r="V14" s="3"/>
      <c r="W14" s="3"/>
      <c r="X14" s="3"/>
      <c r="Y14" s="3"/>
      <c r="Z14" s="3"/>
      <c r="AA14" s="3"/>
      <c r="AB14" s="3" t="str">
        <f>"1-59140-488-6"</f>
        <v>1-59140-488-6</v>
      </c>
      <c r="AC14" s="3" t="str">
        <f>"978-1-59140-488-0"</f>
        <v>978-1-59140-488-0</v>
      </c>
      <c r="AD14" s="3" t="str">
        <f>"1-59140-490-8"</f>
        <v>1-59140-490-8</v>
      </c>
      <c r="AE14" s="3" t="str">
        <f>"978-1-59140-490-3"</f>
        <v>978-1-59140-490-3</v>
      </c>
      <c r="AF14" s="3" t="s">
        <v>54</v>
      </c>
      <c r="AG14" s="3">
        <v>333</v>
      </c>
      <c r="AH14" s="3" t="s">
        <v>172</v>
      </c>
      <c r="AI14" s="3"/>
      <c r="AJ14" s="3"/>
      <c r="AK14" s="3" t="s">
        <v>173</v>
      </c>
      <c r="AL14" s="3" t="s">
        <v>79</v>
      </c>
      <c r="AM14" s="3" t="s">
        <v>173</v>
      </c>
      <c r="AN14" s="3" t="s">
        <v>54</v>
      </c>
      <c r="AO14" s="3" t="s">
        <v>174</v>
      </c>
      <c r="AP14" s="3" t="s">
        <v>175</v>
      </c>
    </row>
    <row r="15" spans="1:42" s="2" customFormat="1" ht="22.5" customHeight="1">
      <c r="A15" s="3" t="s">
        <v>176</v>
      </c>
      <c r="B15" s="3">
        <v>2005</v>
      </c>
      <c r="C15" s="3" t="s">
        <v>158</v>
      </c>
      <c r="D15" s="3" t="s">
        <v>44</v>
      </c>
      <c r="E15" s="3" t="s">
        <v>45</v>
      </c>
      <c r="F15" s="3" t="s">
        <v>46</v>
      </c>
      <c r="G15" s="3" t="s">
        <v>47</v>
      </c>
      <c r="H15" s="3">
        <v>1</v>
      </c>
      <c r="I15" s="3" t="s">
        <v>177</v>
      </c>
      <c r="J15" s="3" t="s">
        <v>178</v>
      </c>
      <c r="K15" s="3"/>
      <c r="L15" s="3"/>
      <c r="M15" s="3"/>
      <c r="N15" s="3"/>
      <c r="O15" s="3"/>
      <c r="P15" s="3"/>
      <c r="Q15" s="3"/>
      <c r="R15" s="3"/>
      <c r="S15" s="3" t="s">
        <v>179</v>
      </c>
      <c r="T15" s="3"/>
      <c r="U15" s="3"/>
      <c r="V15" s="3"/>
      <c r="W15" s="3"/>
      <c r="X15" s="3"/>
      <c r="Y15" s="3"/>
      <c r="Z15" s="3"/>
      <c r="AA15" s="3"/>
      <c r="AB15" s="3" t="str">
        <f>"1-59140-500-9"</f>
        <v>1-59140-500-9</v>
      </c>
      <c r="AC15" s="3" t="str">
        <f>"978-1-59140-500-9"</f>
        <v>978-1-59140-500-9</v>
      </c>
      <c r="AD15" s="3" t="str">
        <f>"1-59140-502-5"</f>
        <v>1-59140-502-5</v>
      </c>
      <c r="AE15" s="3" t="str">
        <f>"978-1-59140-502-3"</f>
        <v>978-1-59140-502-3</v>
      </c>
      <c r="AF15" s="3" t="s">
        <v>54</v>
      </c>
      <c r="AG15" s="3">
        <v>330</v>
      </c>
      <c r="AH15" s="3" t="s">
        <v>180</v>
      </c>
      <c r="AI15" s="3"/>
      <c r="AJ15" s="3"/>
      <c r="AK15" s="3" t="s">
        <v>57</v>
      </c>
      <c r="AL15" s="3" t="s">
        <v>57</v>
      </c>
      <c r="AM15" s="3" t="s">
        <v>54</v>
      </c>
      <c r="AN15" s="3" t="s">
        <v>54</v>
      </c>
      <c r="AO15" s="3" t="s">
        <v>181</v>
      </c>
      <c r="AP15" s="3" t="s">
        <v>182</v>
      </c>
    </row>
    <row r="16" spans="1:42" s="2" customFormat="1" ht="22.5" customHeight="1">
      <c r="A16" s="3" t="s">
        <v>183</v>
      </c>
      <c r="B16" s="3">
        <v>2005</v>
      </c>
      <c r="C16" s="3" t="s">
        <v>184</v>
      </c>
      <c r="D16" s="3" t="s">
        <v>44</v>
      </c>
      <c r="E16" s="3" t="s">
        <v>45</v>
      </c>
      <c r="F16" s="3" t="s">
        <v>46</v>
      </c>
      <c r="G16" s="3" t="s">
        <v>47</v>
      </c>
      <c r="H16" s="3">
        <v>1</v>
      </c>
      <c r="I16" s="3" t="s">
        <v>185</v>
      </c>
      <c r="J16" s="3" t="s">
        <v>186</v>
      </c>
      <c r="K16" s="3" t="s">
        <v>187</v>
      </c>
      <c r="L16" s="3"/>
      <c r="M16" s="3"/>
      <c r="N16" s="3"/>
      <c r="O16" s="3"/>
      <c r="P16" s="3"/>
      <c r="Q16" s="3"/>
      <c r="R16" s="3"/>
      <c r="S16" s="3" t="s">
        <v>188</v>
      </c>
      <c r="T16" s="3" t="s">
        <v>188</v>
      </c>
      <c r="U16" s="3"/>
      <c r="V16" s="3"/>
      <c r="W16" s="3"/>
      <c r="X16" s="3"/>
      <c r="Y16" s="3"/>
      <c r="Z16" s="3"/>
      <c r="AA16" s="3"/>
      <c r="AB16" s="3" t="str">
        <f>"1-59140-393-6"</f>
        <v>1-59140-393-6</v>
      </c>
      <c r="AC16" s="3" t="str">
        <f>"978-1-59140-393-7"</f>
        <v>978-1-59140-393-7</v>
      </c>
      <c r="AD16" s="3" t="str">
        <f>"1-59140-395-2"</f>
        <v>1-59140-395-2</v>
      </c>
      <c r="AE16" s="3" t="str">
        <f>"978-1-59140-395-1"</f>
        <v>978-1-59140-395-1</v>
      </c>
      <c r="AF16" s="3" t="s">
        <v>54</v>
      </c>
      <c r="AG16" s="3">
        <v>434</v>
      </c>
      <c r="AH16" s="3" t="s">
        <v>189</v>
      </c>
      <c r="AI16" s="3"/>
      <c r="AJ16" s="3"/>
      <c r="AK16" s="3" t="s">
        <v>190</v>
      </c>
      <c r="AL16" s="3" t="s">
        <v>191</v>
      </c>
      <c r="AM16" s="3" t="s">
        <v>190</v>
      </c>
      <c r="AN16" s="3" t="s">
        <v>54</v>
      </c>
      <c r="AO16" s="3" t="s">
        <v>192</v>
      </c>
      <c r="AP16" s="3" t="s">
        <v>193</v>
      </c>
    </row>
    <row r="17" spans="1:42" s="2" customFormat="1" ht="22.5" customHeight="1">
      <c r="A17" s="4">
        <v>37628</v>
      </c>
      <c r="B17" s="3">
        <v>2004</v>
      </c>
      <c r="C17" s="3" t="s">
        <v>158</v>
      </c>
      <c r="D17" s="3" t="s">
        <v>44</v>
      </c>
      <c r="E17" s="3" t="s">
        <v>45</v>
      </c>
      <c r="F17" s="3" t="s">
        <v>46</v>
      </c>
      <c r="G17" s="3" t="s">
        <v>47</v>
      </c>
      <c r="H17" s="3">
        <v>1</v>
      </c>
      <c r="I17" s="3" t="s">
        <v>194</v>
      </c>
      <c r="J17" s="3" t="s">
        <v>195</v>
      </c>
      <c r="K17" s="3"/>
      <c r="L17" s="3"/>
      <c r="M17" s="3"/>
      <c r="N17" s="3"/>
      <c r="O17" s="3"/>
      <c r="P17" s="3"/>
      <c r="Q17" s="3"/>
      <c r="R17" s="3"/>
      <c r="S17" s="3" t="s">
        <v>196</v>
      </c>
      <c r="T17" s="3"/>
      <c r="U17" s="3"/>
      <c r="V17" s="3"/>
      <c r="W17" s="3"/>
      <c r="X17" s="3"/>
      <c r="Y17" s="3"/>
      <c r="Z17" s="3"/>
      <c r="AA17" s="3"/>
      <c r="AB17" s="3" t="str">
        <f>"1-59140-154-2"</f>
        <v>1-59140-154-2</v>
      </c>
      <c r="AC17" s="3" t="str">
        <f>"978-1-59140-154-4"</f>
        <v>978-1-59140-154-4</v>
      </c>
      <c r="AD17" s="3" t="str">
        <f>"1-59140-155-0"</f>
        <v>1-59140-155-0</v>
      </c>
      <c r="AE17" s="3" t="str">
        <f>"978-1-59140-155-1"</f>
        <v>978-1-59140-155-1</v>
      </c>
      <c r="AF17" s="3" t="s">
        <v>54</v>
      </c>
      <c r="AG17" s="3">
        <v>292</v>
      </c>
      <c r="AH17" s="3" t="s">
        <v>197</v>
      </c>
      <c r="AI17" s="3"/>
      <c r="AJ17" s="3"/>
      <c r="AK17" s="3" t="s">
        <v>198</v>
      </c>
      <c r="AL17" s="3" t="s">
        <v>198</v>
      </c>
      <c r="AM17" s="3" t="s">
        <v>54</v>
      </c>
      <c r="AN17" s="3" t="s">
        <v>54</v>
      </c>
      <c r="AO17" s="3" t="s">
        <v>199</v>
      </c>
      <c r="AP17" s="3" t="s">
        <v>200</v>
      </c>
    </row>
    <row r="18" spans="1:42" s="2" customFormat="1" ht="22.5" customHeight="1">
      <c r="A18" s="4">
        <v>37628</v>
      </c>
      <c r="B18" s="3">
        <v>2004</v>
      </c>
      <c r="C18" s="3" t="s">
        <v>158</v>
      </c>
      <c r="D18" s="3" t="s">
        <v>44</v>
      </c>
      <c r="E18" s="3" t="s">
        <v>45</v>
      </c>
      <c r="F18" s="3" t="s">
        <v>46</v>
      </c>
      <c r="G18" s="3" t="s">
        <v>47</v>
      </c>
      <c r="H18" s="3">
        <v>1</v>
      </c>
      <c r="I18" s="3" t="s">
        <v>201</v>
      </c>
      <c r="J18" s="3" t="s">
        <v>202</v>
      </c>
      <c r="K18" s="3"/>
      <c r="L18" s="3"/>
      <c r="M18" s="3"/>
      <c r="N18" s="3"/>
      <c r="O18" s="3"/>
      <c r="P18" s="3"/>
      <c r="Q18" s="3"/>
      <c r="R18" s="3"/>
      <c r="S18" s="3" t="s">
        <v>203</v>
      </c>
      <c r="T18" s="3"/>
      <c r="U18" s="3"/>
      <c r="V18" s="3"/>
      <c r="W18" s="3"/>
      <c r="X18" s="3"/>
      <c r="Y18" s="3"/>
      <c r="Z18" s="3"/>
      <c r="AA18" s="3"/>
      <c r="AB18" s="3" t="str">
        <f>"1-59140-174-7"</f>
        <v>1-59140-174-7</v>
      </c>
      <c r="AC18" s="3" t="str">
        <f>"978-1-59140-174-2"</f>
        <v>978-1-59140-174-2</v>
      </c>
      <c r="AD18" s="3" t="str">
        <f>"1-59140-175-5"</f>
        <v>1-59140-175-5</v>
      </c>
      <c r="AE18" s="3" t="str">
        <f>"978-1-59140-175-9"</f>
        <v>978-1-59140-175-9</v>
      </c>
      <c r="AF18" s="3" t="s">
        <v>54</v>
      </c>
      <c r="AG18" s="3">
        <v>336</v>
      </c>
      <c r="AH18" s="3" t="s">
        <v>204</v>
      </c>
      <c r="AI18" s="3"/>
      <c r="AJ18" s="3"/>
      <c r="AK18" s="3" t="s">
        <v>79</v>
      </c>
      <c r="AL18" s="3" t="s">
        <v>79</v>
      </c>
      <c r="AM18" s="3" t="s">
        <v>173</v>
      </c>
      <c r="AN18" s="3" t="s">
        <v>54</v>
      </c>
      <c r="AO18" s="3" t="s">
        <v>205</v>
      </c>
      <c r="AP18" s="3" t="s">
        <v>206</v>
      </c>
    </row>
    <row r="19" spans="1:42" s="2" customFormat="1" ht="22.5" customHeight="1">
      <c r="A19" s="4">
        <v>37263</v>
      </c>
      <c r="B19" s="3">
        <v>2003</v>
      </c>
      <c r="C19" s="3" t="s">
        <v>158</v>
      </c>
      <c r="D19" s="3" t="s">
        <v>44</v>
      </c>
      <c r="E19" s="3" t="s">
        <v>45</v>
      </c>
      <c r="F19" s="3" t="s">
        <v>46</v>
      </c>
      <c r="G19" s="3" t="s">
        <v>207</v>
      </c>
      <c r="H19" s="3">
        <v>1</v>
      </c>
      <c r="I19" s="3" t="s">
        <v>208</v>
      </c>
      <c r="J19" s="3" t="s">
        <v>209</v>
      </c>
      <c r="K19" s="3"/>
      <c r="L19" s="3"/>
      <c r="M19" s="3"/>
      <c r="N19" s="3"/>
      <c r="O19" s="3"/>
      <c r="P19" s="3"/>
      <c r="Q19" s="3"/>
      <c r="R19" s="3"/>
      <c r="S19" s="3" t="s">
        <v>210</v>
      </c>
      <c r="T19" s="3"/>
      <c r="U19" s="3"/>
      <c r="V19" s="3"/>
      <c r="W19" s="3"/>
      <c r="X19" s="3"/>
      <c r="Y19" s="3"/>
      <c r="Z19" s="3"/>
      <c r="AA19" s="3"/>
      <c r="AB19" s="3" t="str">
        <f>"1-59140-103-8"</f>
        <v>1-59140-103-8</v>
      </c>
      <c r="AC19" s="3" t="str">
        <f>"978-1-59140-103-2"</f>
        <v>978-1-59140-103-2</v>
      </c>
      <c r="AD19" s="3" t="str">
        <f>"1-59140-111-9"</f>
        <v>1-59140-111-9</v>
      </c>
      <c r="AE19" s="3" t="str">
        <f>"978-1-59140-111-7"</f>
        <v>978-1-59140-111-7</v>
      </c>
      <c r="AF19" s="3" t="s">
        <v>54</v>
      </c>
      <c r="AG19" s="3">
        <v>280</v>
      </c>
      <c r="AH19" s="3" t="s">
        <v>211</v>
      </c>
      <c r="AI19" s="3"/>
      <c r="AJ19" s="3"/>
      <c r="AK19" s="3" t="s">
        <v>212</v>
      </c>
      <c r="AL19" s="3" t="s">
        <v>143</v>
      </c>
      <c r="AM19" s="3" t="s">
        <v>213</v>
      </c>
      <c r="AN19" s="3" t="s">
        <v>54</v>
      </c>
      <c r="AO19" s="3" t="s">
        <v>214</v>
      </c>
      <c r="AP19" s="3" t="s">
        <v>215</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Title-List-Virtual-Learning-Env</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Hislop</dc:creator>
  <cp:lastModifiedBy>ahislop</cp:lastModifiedBy>
  <dcterms:created xsi:type="dcterms:W3CDTF">2014-03-23T23:55:06Z</dcterms:created>
  <dcterms:modified xsi:type="dcterms:W3CDTF">2014-03-23T23:55:07Z</dcterms:modified>
</cp:coreProperties>
</file>