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315" windowWidth="28515" windowHeight="12555"/>
  </bookViews>
  <sheets>
    <sheet name="Title-List-Technology-in-Health" sheetId="1" r:id="rId1"/>
  </sheets>
  <calcPr calcId="125725"/>
</workbook>
</file>

<file path=xl/calcChain.xml><?xml version="1.0" encoding="utf-8"?>
<calcChain xmlns="http://schemas.openxmlformats.org/spreadsheetml/2006/main">
  <c r="AE20" i="1"/>
  <c r="AD20"/>
  <c r="AC20"/>
  <c r="AB20"/>
  <c r="AE19"/>
  <c r="AD19"/>
  <c r="AC19"/>
  <c r="AB19"/>
  <c r="AE18"/>
  <c r="AD18"/>
  <c r="AC18"/>
  <c r="AB18"/>
  <c r="AE17"/>
  <c r="AD17"/>
  <c r="AC17"/>
  <c r="AB17"/>
  <c r="AE16"/>
  <c r="AD16"/>
  <c r="AC16"/>
  <c r="AB16"/>
  <c r="AE15"/>
  <c r="AD15"/>
  <c r="AC15"/>
  <c r="AB15"/>
  <c r="AE14"/>
  <c r="AD14"/>
  <c r="AC14"/>
  <c r="AB14"/>
  <c r="AE13"/>
  <c r="AD13"/>
  <c r="AC13"/>
  <c r="AB13"/>
  <c r="AE12"/>
  <c r="AD12"/>
  <c r="AC12"/>
  <c r="AB12"/>
  <c r="AE11"/>
  <c r="AD11"/>
  <c r="AC11"/>
  <c r="AB11"/>
  <c r="AE10"/>
  <c r="AD10"/>
  <c r="AC10"/>
  <c r="AB10"/>
  <c r="AE9"/>
  <c r="AD9"/>
  <c r="AC9"/>
  <c r="AB9"/>
  <c r="AE8"/>
  <c r="AD8"/>
  <c r="AC8"/>
  <c r="AB8"/>
  <c r="AE7"/>
  <c r="AD7"/>
  <c r="AC7"/>
  <c r="AB7"/>
  <c r="AE6"/>
  <c r="AD6"/>
  <c r="AC6"/>
  <c r="AB6"/>
  <c r="AE5"/>
  <c r="AD5"/>
  <c r="AC5"/>
  <c r="AB5"/>
  <c r="AE4"/>
  <c r="AD4"/>
  <c r="AC4"/>
  <c r="AB4"/>
  <c r="AE3"/>
  <c r="AD3"/>
  <c r="AC3"/>
  <c r="AB3"/>
  <c r="AE2"/>
  <c r="AD2"/>
  <c r="AC2"/>
  <c r="AB2"/>
</calcChain>
</file>

<file path=xl/sharedStrings.xml><?xml version="1.0" encoding="utf-8"?>
<sst xmlns="http://schemas.openxmlformats.org/spreadsheetml/2006/main" count="419" uniqueCount="264">
  <si>
    <t>Publication Date</t>
  </si>
  <si>
    <t>Copyright Year</t>
  </si>
  <si>
    <t>Imprint</t>
  </si>
  <si>
    <t>Subject</t>
  </si>
  <si>
    <t>Category</t>
  </si>
  <si>
    <t>Topic</t>
  </si>
  <si>
    <t>Edited/ Authored</t>
  </si>
  <si>
    <t>Volume Count</t>
  </si>
  <si>
    <t>Title</t>
  </si>
  <si>
    <t>Editor/Author 1</t>
  </si>
  <si>
    <t>Editor/Author 2</t>
  </si>
  <si>
    <t>Editor/Author 3</t>
  </si>
  <si>
    <t>Editor/Author 4</t>
  </si>
  <si>
    <t>Editor/Author 5</t>
  </si>
  <si>
    <t>Editor/Author 6</t>
  </si>
  <si>
    <t>Editor/Author 7</t>
  </si>
  <si>
    <t>Editor/Author 8</t>
  </si>
  <si>
    <t>Editor/Author 9</t>
  </si>
  <si>
    <t>Affiliation 1</t>
  </si>
  <si>
    <t>Affiliation 2</t>
  </si>
  <si>
    <t>Affiliation 3</t>
  </si>
  <si>
    <t>Affiliation 4</t>
  </si>
  <si>
    <t>Affiliation 5</t>
  </si>
  <si>
    <t>Affiliation 6</t>
  </si>
  <si>
    <t>Affiliation 7</t>
  </si>
  <si>
    <t>Affiliation 8</t>
  </si>
  <si>
    <t>Affiliation 9</t>
  </si>
  <si>
    <t>ISBN 10 (hardcover)</t>
  </si>
  <si>
    <t>ISBN 13 (hardcover)</t>
  </si>
  <si>
    <t>EISBN 10</t>
  </si>
  <si>
    <t>EISBN 13</t>
  </si>
  <si>
    <t>ISBN 13 Print + Perpetual</t>
  </si>
  <si>
    <t>Estimated Page Count</t>
  </si>
  <si>
    <t>Brief Description</t>
  </si>
  <si>
    <t>Topics Covered</t>
  </si>
  <si>
    <t>Key Features</t>
  </si>
  <si>
    <t>BISAC 1</t>
  </si>
  <si>
    <t>BISAC 2</t>
  </si>
  <si>
    <t>BISAC 3</t>
  </si>
  <si>
    <t>BIC</t>
  </si>
  <si>
    <t>Persistent URL</t>
  </si>
  <si>
    <t>Website URL</t>
  </si>
  <si>
    <t>12/31/2010</t>
  </si>
  <si>
    <t>Medical Information Science Reference</t>
  </si>
  <si>
    <t>Medicine, Healthcare, and Life Sciences</t>
  </si>
  <si>
    <t>Health Information Systems</t>
  </si>
  <si>
    <t>Edited</t>
  </si>
  <si>
    <t>Human-Centered Design of E-Health Technologies: Concepts, Methods and Applications</t>
  </si>
  <si>
    <t>Martina Ziefle</t>
  </si>
  <si>
    <t>Carsten Röcker</t>
  </si>
  <si>
    <t>RWTH Aachen University, Germany</t>
  </si>
  <si>
    <t>N/A</t>
  </si>
  <si>
    <t>Electronic healthcare technologies support the interaction between patients and health-service providers, institution-to-institution transmission of data, and peer-to-peer communication between patients and health professionals. These technologies promise to deliver significant improvements in access to care, quality of care, and the efficiency and productivity of the health sector.Human-Centered Design of E-Health Technologies: Concepts, Methods and Applications unites researchers and industry practitioners from different disciplines to share their domain-specific knowledge and thereby contribute to a holistic introduction into the area of human-centered design for e-health applications. The knowledge and insights provided in this book will help students, as well as systems designers, to understand the fundamental social and technical requirements future e-health systems have to meet. By providing a well-rounded introduction within one single volume, this book is equally suited as a library reference and upper-level course supplement, but also represents a first-class resource for independent study.</t>
  </si>
  <si>
    <t>A human centered approach for developing smart health care applications; E-health technologies in home care nursing; Evaluating the usability of home healthcare applications; Human experiential design of healthcare technologies; ICT in homecare; Neurocognitive and psychophysiological interfaces for adaptive virtual environments; Personalized acoustic interfaces for human-computer interaction; Smart home environments; Usability engineering and e-health;</t>
  </si>
  <si>
    <t>MED074000</t>
  </si>
  <si>
    <t>TEC000000</t>
  </si>
  <si>
    <t>MBGT</t>
  </si>
  <si>
    <t>http://services.igi-global.com/resolvedoi/resolve.aspx?doi=10.4018/978-1-60960-177-5</t>
  </si>
  <si>
    <t>http://www.igi-global.com/book/human-centered-design-health-technologies/45949</t>
  </si>
  <si>
    <t>Smart Healthcare Applications and Services: Developments and Practices</t>
  </si>
  <si>
    <t>Within the last years a variety of new healthcare concepts for supporting and assisting users in technology-enhanced home environments emerged. These so-called “smart healthcare technologies” are characterized by a combined use of information and communication technologies and health monitoring devices in the home domain.Smart Healthcare Applications and Services: Developments and Practices provides an in-depth introduction into medical, social, psychological, and technical aspects of smart healthcare applications as well as their consequences for the design, use and acceptance of future systems. The knowledge and insights provided in this book will help students as well as systems designers understand the fundamental social and technical requirements smart healthcare technologies have to meet.</t>
  </si>
  <si>
    <t>Adaptive and tangible user interfaces for e-health systems; Ambient assisted living environments; Handheld devices and mobile computing in e-health systems; Human aspects of future and emerging healthcare technologies; Model-based design of e-health systems; Privacy, security, and trust in e-health applications; Social and societal implications of e-health applications; Software infrastructures and architectures for implementing e-health applications; Technologies and devices for smart healthcare systems; Usability of healthcare information systems;</t>
  </si>
  <si>
    <t>MED035000</t>
  </si>
  <si>
    <t>MBP</t>
  </si>
  <si>
    <t>http://services.igi-global.com/resolvedoi/resolve.aspx?doi=10.4018/978-1-60960-180-5</t>
  </si>
  <si>
    <t>http://www.igi-global.com/book/smart-healthcare-applications-services/45950</t>
  </si>
  <si>
    <t>11/30/2010</t>
  </si>
  <si>
    <t>Information Science Reference</t>
  </si>
  <si>
    <t>Healthcare Delivery Reform and New Technologies: Organizational Initiatives</t>
  </si>
  <si>
    <t>Matthew Guah</t>
  </si>
  <si>
    <t>Claflin University, USA</t>
  </si>
  <si>
    <t>Healthcare delivery reform initiatives focus on improving the quality of patient care while also increasing the efficiency of existing healthcare programs.Healthcare Delivery Reform and New Technologies: Organizational Initiatives contains cross-disciplinary research on strategic initiatives for healthcare reform that impact not only patients, but also organizations, healthcare providers, and policymakers. Contributions focus on the operational as well as theoretical aspects of healthcare management, healthcare delivery processes, and patient-centered initiatives.</t>
  </si>
  <si>
    <t>Efficacy of healthcare; Evaluation of e-health; Healthcare access and privacy; Healthcare delivery in developing countries; IT system adoption in healthcare organizations; Medical data visualization; Patient monitoring; Public healthcare; Wireless technology in healthcare;</t>
  </si>
  <si>
    <t>http://services.igi-global.com/resolvedoi/resolve.aspx?doi=10.4018/978-1-60960-183-6</t>
  </si>
  <si>
    <t>http://www.igi-global.com/book/healthcare-delivery-reform-new-technologies/45942</t>
  </si>
  <si>
    <t>08/31/2010</t>
  </si>
  <si>
    <t>Medical Technologies</t>
  </si>
  <si>
    <t>Wireless Technologies for Ambient Assisted Living and Healthcare: Systems and Applications</t>
  </si>
  <si>
    <t>Athina Lazakidou</t>
  </si>
  <si>
    <t>Konstantinos Siassiakos</t>
  </si>
  <si>
    <t>Konstantinos Ioannou</t>
  </si>
  <si>
    <t>University of Peloponnese, Greece</t>
  </si>
  <si>
    <t>University of Piraeus, Greece</t>
  </si>
  <si>
    <t>University of Patras, Greece</t>
  </si>
  <si>
    <t>Improving the quality of life for the disabled and elderly is a pressing issue for today’s European societies, as Europe, and industrialized countries worldwide, are confronted with a demographic shift. Researchers are looking toward Ambient Assisted Living (AAL) as the solution to this problem.Wireless Technologies for Ambient Assisted Living and Healthcare: Systems and Applications provides a compendium of terms, definitions, and explanations of concepts and processes within the area of AAL. It focuses on innovative wireless solutions for smart home environments, which will positively contribute to independent living and quality of life for disabled and elderly individuals, as they rely less on caretakers and more on technology. Other topics include information and communication technologies related to health, new developments in distributed applications and interoperable systems, applications and services, wireless technologies and architectures for health monitoring systems, and wireless communication and sensor networks in smart living space.</t>
  </si>
  <si>
    <t>Computational intelligence techniques; Data Mining; E-health Interoperability using E-government Frameworks; Health Information Transfer; Pervasive Information Systems; Smart Home Environment; Telemedicine applications; TETRA Networks; WiMAX Networks; Wireless Sensor Networks;</t>
  </si>
  <si>
    <t>COM020090</t>
  </si>
  <si>
    <t>MED058070</t>
  </si>
  <si>
    <t>MED058110</t>
  </si>
  <si>
    <t>TJKW</t>
  </si>
  <si>
    <t>http://services.igi-global.com/resolvedoi/resolve.aspx?doi=10.4018/978-1-61520-805-0</t>
  </si>
  <si>
    <t>http://www.igi-global.com/book/wireless-technologies-ambient-assisted-living/41747</t>
  </si>
  <si>
    <t>E-Health Systems Quality and Reliability: Models and Standards</t>
  </si>
  <si>
    <t>Anastasius Moumtzoglou</t>
  </si>
  <si>
    <t>Anastasia Kastania</t>
  </si>
  <si>
    <t>Hellenic Society for Quality &amp; Safety in Healthcare and P. &amp; A. Kyriakou Children's Hospital, Greece</t>
  </si>
  <si>
    <t>Athens University of Economics and Business, Greece</t>
  </si>
  <si>
    <t>Healthcare professionals and patients hold fundamentally different views with respect to the content of quality in healthcare as related to the reliability of systems and services. E-Health Systems Quality and Reliability: Models and Standards addresses the reason, principles and functionality of health and health care systems and presents a novel framework for revealing, understanding and implementing appropriate management interventions leading to qualitative improvement. It also provides evidence on the quality and reliability of telemedicine and reviews standards and guidelines for practicing medicine at a distance.</t>
  </si>
  <si>
    <t>E-Health Communities for Learning Healthy Habits; E-Learning in Healthcare; Evaluation Considerations for E-Health Systems; IT Architecture for Drug Effectiveness Reporting; Patient-Physician Relationship; Principles and Logic of Quality Management in Healthcare; Quality Assurance in Evidence-Based Medicine; Quality, E-Health and Healthcare Education; Reliability Aspects in Evidence-Based E-Medicine; Telemedicine Standards and Guidelines Development;</t>
  </si>
  <si>
    <t>TEC027000</t>
  </si>
  <si>
    <t>MBG</t>
  </si>
  <si>
    <t>http://services.igi-global.com/resolvedoi/resolve.aspx?doi=10.4018/978-1-61692-843-8</t>
  </si>
  <si>
    <t>http://www.igi-global.com/book/health-systems-quality-reliability/41768</t>
  </si>
  <si>
    <t>07/31/2010</t>
  </si>
  <si>
    <t>Developments in Healthcare Information Systems and Technologies: Models and Methods</t>
  </si>
  <si>
    <t>Joseph Tan</t>
  </si>
  <si>
    <t>McMaster University, Canada</t>
  </si>
  <si>
    <t>The need for continual development and transformation of healthcare information systems is evident, though progress in this arena is often met with a significant number of challenges.Developments in Healthcare Information Systems and Technologies: Models and Methods presents the latest research in healthcare information systems design, development, and deployment, benefiting researchers, practitioners, and students. Contributions investigate topics such as clinical education, electronic medical records, clinical decision support systems, and IT adoption in healthcare.</t>
  </si>
  <si>
    <t>Electronic Medical Records; Health IT futures; Health service management; Modeling of healthcare systems; Open source software and e-health; Patient online discussions; Patient-doctor profiling; Process thinking in healthcare; Public health programs; Ubiquitous healthcare systems;</t>
  </si>
  <si>
    <t>TEC061000</t>
  </si>
  <si>
    <t>http://services.igi-global.com/resolvedoi/resolve.aspx?doi=10.4018/978-1-61692-002-9</t>
  </si>
  <si>
    <t>http://www.igi-global.com/book/developments-healthcare-information-systems-technologies/40268</t>
  </si>
  <si>
    <t>05/31/2010</t>
  </si>
  <si>
    <t>Handbook of Research on Human Cognition and Assistive Technology: Design, Accessibility and Transdisciplinary Perspectives</t>
  </si>
  <si>
    <t>Soonhwa Seok</t>
  </si>
  <si>
    <t>Edward L. Meyen</t>
  </si>
  <si>
    <t>Boaventura DaCosta</t>
  </si>
  <si>
    <t>University of Wisconsin-Whitewater, USA</t>
  </si>
  <si>
    <t>University of Kansas, USA</t>
  </si>
  <si>
    <t>Solers Research Group, USA</t>
  </si>
  <si>
    <t>With the unprecedented advancements in computing power coupled with the societal movement towards inclusive settings, there is no better time than today to strive for assistive technology equity in terms of universal implementation within a transdisciplinary perspective.The Handbook of Research on Human Cognition and Assistive Technology: Design, Accessibility and Transdisciplinary Perspectives marks a critical milestone in the history of implementation and practice of assistive technology. The intent of this book is to assist researchers, practitioners, and the users of assistive technology to augment the accessibility of assistive technology by implementing human cognition into its design and practice. Consequently, this book presents assistive technology as an intervention for people with disabilities from a transdisciplinary perspective.</t>
  </si>
  <si>
    <t>Assistive technology; Cognitive load; Disorientation issues; Electronic portfolios; Human cognition; Learning disabilities; Multi-Sensory Environments; Simulation-based instruction; Social orthotics; Text-to-speech software;</t>
  </si>
  <si>
    <t>NAT020000</t>
  </si>
  <si>
    <t>NAT000000</t>
  </si>
  <si>
    <t>TB</t>
  </si>
  <si>
    <t>http://services.igi-global.com/resolvedoi/resolve.aspx?doi=10.4018/978-1-61520-817-3</t>
  </si>
  <si>
    <t>http://www.igi-global.com/book/handbook-research-human-cognition-assistive/37333</t>
  </si>
  <si>
    <t>03/31/2010</t>
  </si>
  <si>
    <t>Healthcare and the Effect of Technology: Developments, Challenges and Advancements</t>
  </si>
  <si>
    <t>Stéfane M. Kabene</t>
  </si>
  <si>
    <t>Ecole des Hautes Etudes en Santé Publique, France</t>
  </si>
  <si>
    <t>Healthcare is significantly affected by technological advancements, as technology both shapes and changes health systems locally and globally. As areas of computer science, information technology, and healthcare merge, it is important to understand the current and future implications of health informatics.Healthcare and the Effect of Technology: Developments, Challenges and Advancements bridges the gap between today's empirical research findings and healthcare practice. It provides the reader with information on current technological integrations, potential uses for technology in healthcare, and the implications—both positive and negative—of health informatics for one's health. Technology in healthcare can improve efficiency, make patient records more accessible, increase professional communication, create global health networking, and increase access to healthcare. However, it is important to consider the ethical, confidential, and cultural implications technology in healthcare may impose. That is what makes this book is a must-read for policymakers, human resource professionals, management personnel, as well as for researchers, scholars, students, and healthcare professionals.</t>
  </si>
  <si>
    <t>E-Health; Electronic Medical Record; Evidence Based Health; Health informatics; Healthcare Information Systems; Healthcare Practice; Medicine 2.0 Technology; Mobile devices; Telehealth; Virtual Learning in Healthcare;</t>
  </si>
  <si>
    <t>COM023000</t>
  </si>
  <si>
    <t>EDU039000</t>
  </si>
  <si>
    <t>http://services.igi-global.com/resolvedoi/resolve.aspx?doi=10.4018/978-1-61520-733-6</t>
  </si>
  <si>
    <t>http://www.igi-global.com/book/healthcare-effect-technology/37293</t>
  </si>
  <si>
    <t>Pervasive and Smart Technologies for Healthcare: Ubiquitous Methodologies and Tools</t>
  </si>
  <si>
    <t>Antonio Coronato</t>
  </si>
  <si>
    <t>Giuseppe De Pietro</t>
  </si>
  <si>
    <t>CNR, Italy</t>
  </si>
  <si>
    <t>Pervasive healthcare is an emerging discipline concerning the application of wireless, mobile, and intelligent technologies to certain healthcare issues. Such issues within healthcare systems include the increased incidence of lifestyle-related diseases and chronic illnesses, the need to educate individuals on the management of their own health, the rise of consumerism in healthcare, and also the need to provide direct access to healthcare services, irrespective of time and place. Pervasive and Smart Technologies for Healthcare: Ubiquitous Methodologies and Tools provides insight from members of prestigious universities and research institutes around the world into possible solutions for the aforementioned pressures within today's healthcare systems. Pervasive healthcare technologies are creating a new market for higher quality and less expensive healthcare applications, making this book ideal for ICT community members willing to design and develop advanced pervasive healthcare applications, and healthcare practitioners wanting to reorganize business processes within a healthcare system so that patients are diagnosed and treated more quickly and effectively.</t>
  </si>
  <si>
    <t>Economic and Organizational Factors in Telemedicine; Electronic health record; ICT in Healthcare; Mobile Patient Monitoring; Pervasive Grid-based Healthcare Information System Architecture; Pervasive Healthcare Systems; Smart Homes; Telemedicine; Ubiquitous computing; Wireless Sensor Networks;</t>
  </si>
  <si>
    <t>EDU041000</t>
  </si>
  <si>
    <t>COM079000</t>
  </si>
  <si>
    <t>http://services.igi-global.com/resolvedoi/resolve.aspx?doi=10.4018/978-1-61520-765-7</t>
  </si>
  <si>
    <t>http://www.igi-global.com/book/pervasive-smart-technologies-healthcare/37294</t>
  </si>
  <si>
    <t>12/31/2009</t>
  </si>
  <si>
    <t>Handbook of Research on Developments in E-Health and Telemedicine: Technological and Social Perspectives</t>
  </si>
  <si>
    <t>Maria Manuela Cruz-Cunha</t>
  </si>
  <si>
    <t>Antonio J. Tavares</t>
  </si>
  <si>
    <t>Ricardo Simoes</t>
  </si>
  <si>
    <t>Polytechnic Institute of Cavado and Ave, Portugal</t>
  </si>
  <si>
    <t>Polytechnic Institute of Cavado and Ave and University of Minho, Portugal</t>
  </si>
  <si>
    <t>The Internet is continuously creating new opportunities and challenges useful to the healthcare information technology industry.The Handbook of Research on Developments in E-Health and Telemedicine: Technological and Social Perspectives addresses the main issues, challenges, opportunities, and trends related to the cutting-edge fields of online health and medical study. This significant compilation disseminates the latest findings in this growing area of research in order to transform, both socially and technologically, the way we live and deliver services.</t>
  </si>
  <si>
    <t>Communication technologies; Current development trends on e-health; Electronic Medical Records; Information systems and technologies in e-health; Integration of e-health with other disciplines; Legal and ethical aspects of e-health; Organizational aspects and management of e-health services; Social Impact, implications, and challenges of e-health; Technological impact, implication, and challenges of e-health; Trust and privacy issues regarding e-health;</t>
  </si>
  <si>
    <t>COM053000</t>
  </si>
  <si>
    <t>TEC052000</t>
  </si>
  <si>
    <t>http://services.igi-global.com/resolvedoi/resolve.aspx?doi=10.4018/978-1-61520-670-4</t>
  </si>
  <si>
    <t>http://www.igi-global.com/book/handbook-research-developments-health-telemedicine/37244</t>
  </si>
  <si>
    <t>08/31/2009</t>
  </si>
  <si>
    <t>Data Mining</t>
  </si>
  <si>
    <t>Authored</t>
  </si>
  <si>
    <t>Text Mining Techniques for Healthcare Provider Quality Determination: Methods for Rank Comparisons</t>
  </si>
  <si>
    <t>Patricia Cerrito</t>
  </si>
  <si>
    <t>University of Louisville, USA</t>
  </si>
  <si>
    <t>The quest for quality in healthcare has led to attempts to develop models to determine which providers have the highest quality in healthcare, with the best outcomes for patients. Text Mining Techniques for Healthcare Provider Quality Determination: Methods for Rank Comparisons discusses the general practice of defining a patient severity index in order to make risk adjustments to compare patient outcomes across multiple providers with the intent of ranking the providers in terms of quality. This innovative reference source, valuable to medical practitioners, researchers, and academicians, brings together research from across the globe focusing on how severity indices are generally defined when determining the best outcome for patient</t>
  </si>
  <si>
    <t>Central limit theorem; Hospital reimbursements; Introduction to ranking models; Kernel density estimation; Patient severity index; Predictive modeling based on providers; Predictive modeling in SAS enterprise miner; Provider quality measures; Risk adjustment based upon resource utilization; Risk adjustment models for provider reimbursements; Statistical examination of the Charlson Comorbidity Index; Text mining to define patient severity;</t>
  </si>
  <si>
    <t>COM051230</t>
  </si>
  <si>
    <t>COM051000</t>
  </si>
  <si>
    <t>http://services.igi-global.com/resolvedoi/resolve.aspx?doi=10.4018/978-1-60566-752-2</t>
  </si>
  <si>
    <t>http://www.igi-global.com/book/text-mining-techniques-healthcare-provider/988</t>
  </si>
  <si>
    <t>07/31/2009</t>
  </si>
  <si>
    <t>Handbook of Research on Advances in Health Informatics and Electronic Healthcare Applications: Global Adoption and Impact of Information Communication Technologies</t>
  </si>
  <si>
    <t>Khalil Khoumbati</t>
  </si>
  <si>
    <t>Yogesh K. Dwivedi</t>
  </si>
  <si>
    <t>Aradhana Srivastava</t>
  </si>
  <si>
    <t>Banita Lal</t>
  </si>
  <si>
    <t>University of Sindh, Pakistan</t>
  </si>
  <si>
    <t>Swansea University, UK</t>
  </si>
  <si>
    <t>Participatory Research in Asia (PRIA), India</t>
  </si>
  <si>
    <t>Nottingham Trent University, UK</t>
  </si>
  <si>
    <t>In the healthcare field, there is limited literature published on the subject of global deployment, diffusion, adoption, use, and impact of information communication technologies in the context of health informatics and electronic healthcare applications. Due to a lack of such literature, those involved in healthcare spend a great deal of time searching and gathering information from various sources.The Handbook of Research on Advances in Health Informatics and Electronic Healthcare Applications: Global Adoption and Impact of Information Communication Technologies for the first time brings to the healthcare community a comprehensive resource elucidating the adoption and usage of health informatics. Gathering an in-depth collection of research articles and case studies from leading experts worldwide, this Handbook of Research provides a global understanding of the advances in health informatics and electronic applications in healthcare delivery and management.</t>
  </si>
  <si>
    <t>Application of emerging ICT in e-healthcare; Barriers to health informatics adoption; Benefits to health informatics; Clinical data repositories; Clinical systems; Cultural issues in health informatics; Data management for patient care; Developed countries case studies of health informatics; Developing countries case studies of health informatics; E-health development; E-healthcare; Electronic Medical Records; Health informatics adoption; Health informatics efficiencies; Health informatics infrastructure; Health informatics tools and technologies; Health informatics transparency; Health informatics usage models; Health sector; Hospital strategies; Impact of emerging ICT in e-healthcare; Implementation of health informatics; Political issues in health informatics; Privacy and security in health informatics; Quality management in health informatics; Small-sized hospitals; Social exclusion; Social issues in health informatics; Strategy of health informatics; Telecommunication technologies</t>
  </si>
  <si>
    <t>22 authoritative contributions by 55 of the world’s leading experts in health informatics and electronic healthcare applications from 14 countries Comprehensive coverage of each specific topic, highlighting recent trends and describing the latest advances in the field More than 800 references to existing literature and research on health informatics and electronic healthcare applications A compendium of over 150 key terms with detailed definitions Organized by topic and indexed, making it a convenient method of reference for all IT/IS scholars and professionals Cross-referencing of key terms, figures, and information pertinent to health informatics and electronic healthcare applications</t>
  </si>
  <si>
    <t>BUS083000</t>
  </si>
  <si>
    <t>COM000000</t>
  </si>
  <si>
    <t>COM021000</t>
  </si>
  <si>
    <t>http://services.igi-global.com/resolvedoi/resolve.aspx?doi=10.4018/978-1-60566-030-1</t>
  </si>
  <si>
    <t>http://www.igi-global.com/book/handbook-research-advances-health-informatics/441</t>
  </si>
  <si>
    <t>Redesigning Innovative Healthcare Operation and the Role of Knowledge Management</t>
  </si>
  <si>
    <t>Murako Saito</t>
  </si>
  <si>
    <t>Nilmini Wickramasinghe</t>
  </si>
  <si>
    <t>Masako Fuji</t>
  </si>
  <si>
    <t>Eliezer Geisler</t>
  </si>
  <si>
    <t>Waseda University, Japan</t>
  </si>
  <si>
    <t>Illinois Institute of Technology, USA</t>
  </si>
  <si>
    <t>Nonprofit Organization TBI Rehabilitation Center, Japan</t>
  </si>
  <si>
    <t>In global environments, healthcare organizations are required to be flexible and resilient in coping with uncertain and complex circumstances.Redesigning Innovative Healthcare Operation and the Role of Knowledge Management collects a compilation of chapters on how knowledge impacts the layout and design of the medical industry. A cutting-edge reference source within the field, this book provides comprehensive frameworks, constraints, and performances analyzed by experts within the healthcare sector.</t>
  </si>
  <si>
    <t>Cognitive rehabilitation; Eye-movement of cerebral palsy patients; Healthcare value; Home care and rehabilitation equipment; Improving organizational performances; Information interpretation in knowledge management; Information processing in knowledge management; Intelligence continuum and emergency and disaster scenarios; Knowledge management in healthcare operations; Organizational Learning and Leadership; Perceived organizational environment;</t>
  </si>
  <si>
    <t>BUS079000</t>
  </si>
  <si>
    <t>MED000000</t>
  </si>
  <si>
    <t>http://services.igi-global.com/resolvedoi/resolve.aspx?doi=10.4018/978-1-60566-284-8</t>
  </si>
  <si>
    <t>http://www.igi-global.com/book/redesigning-innovative-healthcare-operation-role/862</t>
  </si>
  <si>
    <t>09/30/2008</t>
  </si>
  <si>
    <t>Patient-Centered E-Health</t>
  </si>
  <si>
    <t>E. Vance Wilson</t>
  </si>
  <si>
    <t>Arizona State University, USA</t>
  </si>
  <si>
    <t>Adoption of a user-centered design (UCD) focus has immensely enriched the health industry. Application of UCD concepts are key to successful development of e-services, including e-health.Patient-Centered E-Health presents the perspective of a distinct form of e-health that is patient-focused, patient-aware, patient-empowered, and patient-active. This must-have book for researchers, educators, and healthcare practitioners addresses the special characteristics of the e-health domain through a user-centered design, providing foundational topics in areas such as patient-centered design methods, psychological aspects of online health communication, and e-health marketing.</t>
  </si>
  <si>
    <t>Asthma self-management; Asthmatics' non-use of e-health systems; Chronic disease self-management; Disability determinations; E-health marketing; E-health perception in rural communities; E-health research; Facilitating conditions; Healthcare cost transparency; Healthcare quality; Incompatible images; Interaction design; Online health communications; Patient-centered e-health design; Patient-centered e-health initiatives; Personal health records; PHR user interface; Privacy management; Provider-delivered e-health; Technology Adoption; Web-based tools;</t>
  </si>
  <si>
    <t>COM034000</t>
  </si>
  <si>
    <t>COM043000</t>
  </si>
  <si>
    <t>http://services.igi-global.com/resolvedoi/resolve.aspx?doi=10.4018/978-1-60566-016-5</t>
  </si>
  <si>
    <t>http://www.igi-global.com/book/patient-centered-health/832</t>
  </si>
  <si>
    <t>04/30/2008</t>
  </si>
  <si>
    <t>Human, Social, and Organizational Aspects of Health Information Systems</t>
  </si>
  <si>
    <t>Andre W. Kushniruk</t>
  </si>
  <si>
    <t>Elizabeth M. Borycki</t>
  </si>
  <si>
    <t>University of Victoria, Canada</t>
  </si>
  <si>
    <t>Human, Social, and Organizational Aspects of Health Information Systems offers an evidence-based management approach to issues associated with the human and social aspects of designing, developing, implementing, and maintaining health information systems across a healthcare organization—specific to an individual, team, organizational, system, and international perspective. Integrating knowledge from multiple levels, this book will benefit scholars and practitioners from the medical information, health service management, information technology arenas.</t>
  </si>
  <si>
    <t>Accountability in healthcare organizations; Best Practices; Computer-supported clinical activity; Decision Making; Decision support; Economics of healthcare information technology; Electronic Health Records; Evaluation Methods; Evidence-based healthcare practices; Health information systems development; Health information systems management; Health service management; Healthcare Information Systems; Human roles in IT projects; Internet-based health knowledge; Knowledge translation in healthcare; Legal, ethical, and professional issues; Medical Informatics; Organizational methods; Pervasive healthcare; Portable usability testing; Regional patient safety initiatives; Social aspects; Systems implementation; Technology-induced errors in healthcare; Usability methods; Virtual usability laboratories;</t>
  </si>
  <si>
    <t>COM057000</t>
  </si>
  <si>
    <t>COM060000</t>
  </si>
  <si>
    <t>http://services.igi-global.com/resolvedoi/resolve.aspx?doi=10.4018/978-1-59904-792-8</t>
  </si>
  <si>
    <t>http://www.igi-global.com/book/human-social-organizational-aspects-health/538</t>
  </si>
  <si>
    <t>07/31/2007</t>
  </si>
  <si>
    <t>IGI Publishing</t>
  </si>
  <si>
    <t>Information Systems and Healthcare Enterprises</t>
  </si>
  <si>
    <t>Roy Rada</t>
  </si>
  <si>
    <t>University of Maryland Baltimore County</t>
  </si>
  <si>
    <t>The healthcare industry in the United States consumes roughly 20% of the gross national product per year. This huge expenditure not only represents a large portion of the country's collective interests, but also an enormous amount of medical information. Information intensive healthcare enterprises have unique issues related to the collection, disbursement, and integration of various data within the healthcare system.Information Systems and Healthcare Enterprises provides insight on the challenges arising from the adaptation of information systems to the healthcare industry, including development, design, usage, adoption, expansion, and compliance with industry regulations. Highlighting the role of healthcare information systems in fighting healthcare fraud and the role of information technology and vendors, this book will be a highly valued addition to academic, medical, and health science libraries.</t>
  </si>
  <si>
    <t>COM046090</t>
  </si>
  <si>
    <t>COM060080</t>
  </si>
  <si>
    <t>http://services.igi-global.com/resolvedoi/resolve.aspx?doi=10.4018/978-1-59904-651-8</t>
  </si>
  <si>
    <t>http://www.igi-global.com/book/information-systems-healthcare-enterprises/570</t>
  </si>
  <si>
    <t>01/31/2007</t>
  </si>
  <si>
    <t>IRM Press</t>
  </si>
  <si>
    <t>Web Mobile-Based Applications for Healthcare Management</t>
  </si>
  <si>
    <t>Latif Al-Hakim</t>
  </si>
  <si>
    <t>University of Southern Queensland, Australia</t>
  </si>
  <si>
    <t>Healthcare organizations are constantly designing effective systems aiming to help achieve customer satisfaction. Web-based and mobile-based technologies are two forms of information technologies that healthcare executives are increasingly looking to merge as an opportunity to develop such systems.Web Mobile-Based Applications for Healthcare Management addresses the difficult task of managing admissions and waiting lists while ensuring a quick and convincing response to unanticipated changes of the clinical needs.Web Mobile-Based Applications for Healthcare Management tackles the limitations of traditional systems, and takes into consideration the dynamic nature of clinical needs, scarce resources, alternative strategies, and customer satisfaction in an environment that often imposes unexpected deviation from planned activities.</t>
  </si>
  <si>
    <t>http://services.igi-global.com/resolvedoi/resolve.aspx?doi=10.4018/978-1-59140-658-7</t>
  </si>
  <si>
    <t>http://www.igi-global.com/book/web-mobile-based-applications-healthcare/1046</t>
  </si>
  <si>
    <t>07/31/2005</t>
  </si>
  <si>
    <t>Idea Group Publishing</t>
  </si>
  <si>
    <t>E-Health Systems Diffusion and Use: The Innovation, the User and the Use IT Model</t>
  </si>
  <si>
    <t>Ton Spil</t>
  </si>
  <si>
    <t>R.W. Schuring</t>
  </si>
  <si>
    <t>E-Health Systems Diffusion and Use: The Innovation, the User and the UseIT Model offers an overview of the use and diffusion of information systems in the health care sector with particular attention to the role of the user. This book starts with classic contributions and modifications and then continues with contemporary contributions, which include both qualitative and quantitative approaches This book combines various approaches to understand the diffusion and use of IS in health care, combining quantitative and qualitative approaches offering “the best of both worlds”. From a health care viewpoint, E-Health Systems Diffusion and Use: The Innovation, the User and the UseIT Model serves as a guide to better innovation through information technology, bringing a leap forward in formal evaluation of information systems in health care.</t>
  </si>
  <si>
    <t>COM060110</t>
  </si>
  <si>
    <t>COM084020</t>
  </si>
  <si>
    <t>http://services.igi-global.com/resolvedoi/resolve.aspx?doi=10.4018/978-1-59140-423-1</t>
  </si>
  <si>
    <t>http://www.igi-global.com/book/health-systems-diffusion-use/310</t>
  </si>
  <si>
    <t>08/31/2004</t>
  </si>
  <si>
    <t>Creating Knowledge-Based Healthcare Organizations</t>
  </si>
  <si>
    <t>Jatinder N.D. Gupta</t>
  </si>
  <si>
    <t>Sushil Sharma</t>
  </si>
  <si>
    <t>University of Alabama in Huntsville, USA</t>
  </si>
  <si>
    <t>Ball State University, USA</t>
  </si>
  <si>
    <t>Creating Knowledge Based Healthcare Organizations brings together high quality concepts closely related to how knowledge management can be utilized in healthcare. It includes the methodologies, systems, and approaches needed to create and manage knowledge in various types of healthcare organizations. Furthermore, it has a global flavor, as we discuss knowledge management approaches in healthcare organizations throughout the world. For the first time, many of the concepts, tools, and techniques relevant to knowledge management in healthcare are available, offereing the reader an understanding of all the components required to utilize knowledge.</t>
  </si>
  <si>
    <t>EDU029000</t>
  </si>
  <si>
    <t>GAM010000</t>
  </si>
  <si>
    <t>http://services.igi-global.com/resolvedoi/resolve.aspx?doi=10.4018/978-1-59140-459-0</t>
  </si>
  <si>
    <t>http://www.igi-global.com/book/creating-knowledge-based-healthcare-organizations/211</t>
  </si>
</sst>
</file>

<file path=xl/styles.xml><?xml version="1.0" encoding="utf-8"?>
<styleSheet xmlns="http://schemas.openxmlformats.org/spreadsheetml/2006/main">
  <fonts count="2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color theme="1"/>
      <name val="Calibri"/>
      <family val="2"/>
      <scheme val="minor"/>
    </font>
    <font>
      <b/>
      <sz val="9"/>
      <color rgb="FFFFFFFF"/>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5F6062"/>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A9A9A9"/>
      </left>
      <right style="thin">
        <color rgb="FFA9A9A9"/>
      </right>
      <top style="thin">
        <color rgb="FFA9A9A9"/>
      </top>
      <bottom style="thin">
        <color rgb="FFA9A9A9"/>
      </bottom>
      <diagonal/>
    </border>
    <border>
      <left style="thin">
        <color rgb="FF000000"/>
      </left>
      <right style="thin">
        <color rgb="FF000000"/>
      </right>
      <top style="thin">
        <color rgb="FF000000"/>
      </top>
      <bottom style="thin">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
    <xf numFmtId="0" fontId="0" fillId="0" borderId="0" xfId="0"/>
    <xf numFmtId="0" fontId="0" fillId="0" borderId="10" xfId="0" applyBorder="1"/>
    <xf numFmtId="0" fontId="18" fillId="0" borderId="10" xfId="0" applyFont="1" applyBorder="1"/>
    <xf numFmtId="0" fontId="18" fillId="0" borderId="11" xfId="0" applyFont="1" applyBorder="1" applyAlignment="1">
      <alignment horizontal="left" wrapText="1"/>
    </xf>
    <xf numFmtId="0" fontId="19" fillId="33" borderId="11" xfId="0" applyFont="1" applyFill="1" applyBorder="1" applyAlignment="1">
      <alignment horizont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AP20"/>
  <sheetViews>
    <sheetView showGridLines="0" tabSelected="1" workbookViewId="0"/>
  </sheetViews>
  <sheetFormatPr defaultRowHeight="15"/>
  <cols>
    <col min="1" max="2" width="9.28515625" style="1" customWidth="1"/>
    <col min="3" max="6" width="21.42578125" style="1" customWidth="1"/>
    <col min="7" max="8" width="9.28515625" style="1" customWidth="1"/>
    <col min="9" max="9" width="32.140625" style="1" customWidth="1"/>
    <col min="10" max="13" width="21.42578125" style="1" customWidth="1"/>
    <col min="14" max="18" width="21.42578125" style="1" hidden="1" customWidth="1"/>
    <col min="19" max="22" width="21.42578125" style="1" customWidth="1"/>
    <col min="23" max="27" width="21.42578125" style="1" hidden="1" customWidth="1"/>
    <col min="28" max="32" width="15.7109375" style="1" customWidth="1"/>
    <col min="33" max="33" width="9.28515625" style="1" customWidth="1"/>
    <col min="34" max="36" width="32.140625" style="1" customWidth="1"/>
    <col min="37" max="40" width="9.28515625" style="1" customWidth="1"/>
    <col min="41" max="42" width="32.140625" style="1" customWidth="1"/>
    <col min="43" max="16384" width="9.140625" style="1"/>
  </cols>
  <sheetData>
    <row r="1" spans="1:42" s="2" customFormat="1" ht="22.5" customHeight="1">
      <c r="A1" s="4" t="s">
        <v>0</v>
      </c>
      <c r="B1" s="4" t="s">
        <v>1</v>
      </c>
      <c r="C1" s="4" t="s">
        <v>2</v>
      </c>
      <c r="D1" s="4" t="s">
        <v>3</v>
      </c>
      <c r="E1" s="4" t="s">
        <v>4</v>
      </c>
      <c r="F1" s="4" t="s">
        <v>5</v>
      </c>
      <c r="G1" s="4" t="s">
        <v>6</v>
      </c>
      <c r="H1" s="4" t="s">
        <v>7</v>
      </c>
      <c r="I1" s="4" t="s">
        <v>8</v>
      </c>
      <c r="J1" s="4" t="s">
        <v>9</v>
      </c>
      <c r="K1" s="4" t="s">
        <v>10</v>
      </c>
      <c r="L1" s="4" t="s">
        <v>11</v>
      </c>
      <c r="M1" s="4" t="s">
        <v>12</v>
      </c>
      <c r="N1" s="4" t="s">
        <v>13</v>
      </c>
      <c r="O1" s="4" t="s">
        <v>14</v>
      </c>
      <c r="P1" s="4" t="s">
        <v>15</v>
      </c>
      <c r="Q1" s="4" t="s">
        <v>16</v>
      </c>
      <c r="R1" s="4" t="s">
        <v>17</v>
      </c>
      <c r="S1" s="4" t="s">
        <v>18</v>
      </c>
      <c r="T1" s="4" t="s">
        <v>19</v>
      </c>
      <c r="U1" s="4" t="s">
        <v>20</v>
      </c>
      <c r="V1" s="4" t="s">
        <v>21</v>
      </c>
      <c r="W1" s="4" t="s">
        <v>22</v>
      </c>
      <c r="X1" s="4" t="s">
        <v>23</v>
      </c>
      <c r="Y1" s="4" t="s">
        <v>24</v>
      </c>
      <c r="Z1" s="4" t="s">
        <v>25</v>
      </c>
      <c r="AA1" s="4" t="s">
        <v>26</v>
      </c>
      <c r="AB1" s="4" t="s">
        <v>27</v>
      </c>
      <c r="AC1" s="4" t="s">
        <v>28</v>
      </c>
      <c r="AD1" s="4" t="s">
        <v>29</v>
      </c>
      <c r="AE1" s="4" t="s">
        <v>30</v>
      </c>
      <c r="AF1" s="4" t="s">
        <v>31</v>
      </c>
      <c r="AG1" s="4" t="s">
        <v>32</v>
      </c>
      <c r="AH1" s="4" t="s">
        <v>33</v>
      </c>
      <c r="AI1" s="4" t="s">
        <v>34</v>
      </c>
      <c r="AJ1" s="4" t="s">
        <v>35</v>
      </c>
      <c r="AK1" s="4" t="s">
        <v>36</v>
      </c>
      <c r="AL1" s="4" t="s">
        <v>37</v>
      </c>
      <c r="AM1" s="4" t="s">
        <v>38</v>
      </c>
      <c r="AN1" s="4" t="s">
        <v>39</v>
      </c>
      <c r="AO1" s="4" t="s">
        <v>40</v>
      </c>
      <c r="AP1" s="4" t="s">
        <v>41</v>
      </c>
    </row>
    <row r="2" spans="1:42" s="2" customFormat="1" ht="22.5" customHeight="1">
      <c r="A2" s="3" t="s">
        <v>42</v>
      </c>
      <c r="B2" s="3">
        <v>2011</v>
      </c>
      <c r="C2" s="3" t="s">
        <v>43</v>
      </c>
      <c r="D2" s="3" t="s">
        <v>44</v>
      </c>
      <c r="E2" s="3" t="s">
        <v>45</v>
      </c>
      <c r="F2" s="3" t="s">
        <v>45</v>
      </c>
      <c r="G2" s="3" t="s">
        <v>46</v>
      </c>
      <c r="H2" s="3">
        <v>1</v>
      </c>
      <c r="I2" s="3" t="s">
        <v>47</v>
      </c>
      <c r="J2" s="3" t="s">
        <v>48</v>
      </c>
      <c r="K2" s="3" t="s">
        <v>49</v>
      </c>
      <c r="L2" s="3"/>
      <c r="M2" s="3"/>
      <c r="N2" s="3"/>
      <c r="O2" s="3"/>
      <c r="P2" s="3"/>
      <c r="Q2" s="3"/>
      <c r="R2" s="3"/>
      <c r="S2" s="3" t="s">
        <v>50</v>
      </c>
      <c r="T2" s="3" t="s">
        <v>50</v>
      </c>
      <c r="U2" s="3"/>
      <c r="V2" s="3"/>
      <c r="W2" s="3"/>
      <c r="X2" s="3"/>
      <c r="Y2" s="3"/>
      <c r="Z2" s="3"/>
      <c r="AA2" s="3"/>
      <c r="AB2" s="3" t="str">
        <f>"1-60960-177-7"</f>
        <v>1-60960-177-7</v>
      </c>
      <c r="AC2" s="3" t="str">
        <f>"978-1-60960-177-5"</f>
        <v>978-1-60960-177-5</v>
      </c>
      <c r="AD2" s="3" t="str">
        <f>"1-60960-179-3"</f>
        <v>1-60960-179-3</v>
      </c>
      <c r="AE2" s="3" t="str">
        <f>"978-1-60960-179-9"</f>
        <v>978-1-60960-179-9</v>
      </c>
      <c r="AF2" s="3" t="s">
        <v>51</v>
      </c>
      <c r="AG2" s="3">
        <v>426</v>
      </c>
      <c r="AH2" s="3" t="s">
        <v>52</v>
      </c>
      <c r="AI2" s="3" t="s">
        <v>53</v>
      </c>
      <c r="AJ2" s="3"/>
      <c r="AK2" s="3" t="s">
        <v>54</v>
      </c>
      <c r="AL2" s="3" t="s">
        <v>54</v>
      </c>
      <c r="AM2" s="3" t="s">
        <v>55</v>
      </c>
      <c r="AN2" s="3" t="s">
        <v>56</v>
      </c>
      <c r="AO2" s="3" t="s">
        <v>57</v>
      </c>
      <c r="AP2" s="3" t="s">
        <v>58</v>
      </c>
    </row>
    <row r="3" spans="1:42" s="2" customFormat="1" ht="22.5" customHeight="1">
      <c r="A3" s="3" t="s">
        <v>42</v>
      </c>
      <c r="B3" s="3">
        <v>2011</v>
      </c>
      <c r="C3" s="3" t="s">
        <v>43</v>
      </c>
      <c r="D3" s="3" t="s">
        <v>44</v>
      </c>
      <c r="E3" s="3" t="s">
        <v>45</v>
      </c>
      <c r="F3" s="3" t="s">
        <v>45</v>
      </c>
      <c r="G3" s="3" t="s">
        <v>46</v>
      </c>
      <c r="H3" s="3">
        <v>1</v>
      </c>
      <c r="I3" s="3" t="s">
        <v>59</v>
      </c>
      <c r="J3" s="3" t="s">
        <v>49</v>
      </c>
      <c r="K3" s="3" t="s">
        <v>48</v>
      </c>
      <c r="L3" s="3"/>
      <c r="M3" s="3"/>
      <c r="N3" s="3"/>
      <c r="O3" s="3"/>
      <c r="P3" s="3"/>
      <c r="Q3" s="3"/>
      <c r="R3" s="3"/>
      <c r="S3" s="3" t="s">
        <v>50</v>
      </c>
      <c r="T3" s="3" t="s">
        <v>50</v>
      </c>
      <c r="U3" s="3"/>
      <c r="V3" s="3"/>
      <c r="W3" s="3"/>
      <c r="X3" s="3"/>
      <c r="Y3" s="3"/>
      <c r="Z3" s="3"/>
      <c r="AA3" s="3"/>
      <c r="AB3" s="3" t="str">
        <f>"1-60960-180-7"</f>
        <v>1-60960-180-7</v>
      </c>
      <c r="AC3" s="3" t="str">
        <f>"978-1-60960-180-5"</f>
        <v>978-1-60960-180-5</v>
      </c>
      <c r="AD3" s="3" t="str">
        <f>"1-60960-182-3"</f>
        <v>1-60960-182-3</v>
      </c>
      <c r="AE3" s="3" t="str">
        <f>"978-1-60960-182-9"</f>
        <v>978-1-60960-182-9</v>
      </c>
      <c r="AF3" s="3" t="s">
        <v>51</v>
      </c>
      <c r="AG3" s="3">
        <v>384</v>
      </c>
      <c r="AH3" s="3" t="s">
        <v>60</v>
      </c>
      <c r="AI3" s="3" t="s">
        <v>61</v>
      </c>
      <c r="AJ3" s="3"/>
      <c r="AK3" s="3" t="s">
        <v>62</v>
      </c>
      <c r="AL3" s="3" t="s">
        <v>62</v>
      </c>
      <c r="AM3" s="3" t="s">
        <v>55</v>
      </c>
      <c r="AN3" s="3" t="s">
        <v>63</v>
      </c>
      <c r="AO3" s="3" t="s">
        <v>64</v>
      </c>
      <c r="AP3" s="3" t="s">
        <v>65</v>
      </c>
    </row>
    <row r="4" spans="1:42" s="2" customFormat="1" ht="22.5" customHeight="1">
      <c r="A4" s="3" t="s">
        <v>66</v>
      </c>
      <c r="B4" s="3">
        <v>2011</v>
      </c>
      <c r="C4" s="3" t="s">
        <v>67</v>
      </c>
      <c r="D4" s="3" t="s">
        <v>44</v>
      </c>
      <c r="E4" s="3" t="s">
        <v>45</v>
      </c>
      <c r="F4" s="3" t="s">
        <v>45</v>
      </c>
      <c r="G4" s="3" t="s">
        <v>46</v>
      </c>
      <c r="H4" s="3">
        <v>1</v>
      </c>
      <c r="I4" s="3" t="s">
        <v>68</v>
      </c>
      <c r="J4" s="3" t="s">
        <v>69</v>
      </c>
      <c r="K4" s="3"/>
      <c r="L4" s="3"/>
      <c r="M4" s="3"/>
      <c r="N4" s="3"/>
      <c r="O4" s="3"/>
      <c r="P4" s="3"/>
      <c r="Q4" s="3"/>
      <c r="R4" s="3"/>
      <c r="S4" s="3" t="s">
        <v>70</v>
      </c>
      <c r="T4" s="3"/>
      <c r="U4" s="3"/>
      <c r="V4" s="3"/>
      <c r="W4" s="3"/>
      <c r="X4" s="3"/>
      <c r="Y4" s="3"/>
      <c r="Z4" s="3"/>
      <c r="AA4" s="3"/>
      <c r="AB4" s="3" t="str">
        <f>"1-60960-183-1"</f>
        <v>1-60960-183-1</v>
      </c>
      <c r="AC4" s="3" t="str">
        <f>"978-1-60960-183-6"</f>
        <v>978-1-60960-183-6</v>
      </c>
      <c r="AD4" s="3" t="str">
        <f>"1-60960-185-8"</f>
        <v>1-60960-185-8</v>
      </c>
      <c r="AE4" s="3" t="str">
        <f>"978-1-60960-185-0"</f>
        <v>978-1-60960-185-0</v>
      </c>
      <c r="AF4" s="3" t="s">
        <v>51</v>
      </c>
      <c r="AG4" s="3">
        <v>462</v>
      </c>
      <c r="AH4" s="3" t="s">
        <v>71</v>
      </c>
      <c r="AI4" s="3" t="s">
        <v>72</v>
      </c>
      <c r="AJ4" s="3"/>
      <c r="AK4" s="3" t="s">
        <v>62</v>
      </c>
      <c r="AL4" s="3" t="s">
        <v>62</v>
      </c>
      <c r="AM4" s="3" t="s">
        <v>55</v>
      </c>
      <c r="AN4" s="3" t="s">
        <v>63</v>
      </c>
      <c r="AO4" s="3" t="s">
        <v>73</v>
      </c>
      <c r="AP4" s="3" t="s">
        <v>74</v>
      </c>
    </row>
    <row r="5" spans="1:42" s="2" customFormat="1" ht="22.5" customHeight="1">
      <c r="A5" s="3" t="s">
        <v>75</v>
      </c>
      <c r="B5" s="3">
        <v>2011</v>
      </c>
      <c r="C5" s="3" t="s">
        <v>43</v>
      </c>
      <c r="D5" s="3" t="s">
        <v>44</v>
      </c>
      <c r="E5" s="3" t="s">
        <v>76</v>
      </c>
      <c r="F5" s="3" t="s">
        <v>45</v>
      </c>
      <c r="G5" s="3" t="s">
        <v>46</v>
      </c>
      <c r="H5" s="3">
        <v>1</v>
      </c>
      <c r="I5" s="3" t="s">
        <v>77</v>
      </c>
      <c r="J5" s="3" t="s">
        <v>78</v>
      </c>
      <c r="K5" s="3" t="s">
        <v>79</v>
      </c>
      <c r="L5" s="3" t="s">
        <v>80</v>
      </c>
      <c r="M5" s="3"/>
      <c r="N5" s="3"/>
      <c r="O5" s="3"/>
      <c r="P5" s="3"/>
      <c r="Q5" s="3"/>
      <c r="R5" s="3"/>
      <c r="S5" s="3" t="s">
        <v>81</v>
      </c>
      <c r="T5" s="3" t="s">
        <v>82</v>
      </c>
      <c r="U5" s="3" t="s">
        <v>83</v>
      </c>
      <c r="V5" s="3"/>
      <c r="W5" s="3"/>
      <c r="X5" s="3"/>
      <c r="Y5" s="3"/>
      <c r="Z5" s="3"/>
      <c r="AA5" s="3"/>
      <c r="AB5" s="3" t="str">
        <f>"1-61520-805-4"</f>
        <v>1-61520-805-4</v>
      </c>
      <c r="AC5" s="3" t="str">
        <f>"978-1-61520-805-0"</f>
        <v>978-1-61520-805-0</v>
      </c>
      <c r="AD5" s="3" t="str">
        <f>"1-61520-806-2"</f>
        <v>1-61520-806-2</v>
      </c>
      <c r="AE5" s="3" t="str">
        <f>"978-1-61520-806-7"</f>
        <v>978-1-61520-806-7</v>
      </c>
      <c r="AF5" s="3" t="s">
        <v>51</v>
      </c>
      <c r="AG5" s="3">
        <v>270</v>
      </c>
      <c r="AH5" s="3" t="s">
        <v>84</v>
      </c>
      <c r="AI5" s="3" t="s">
        <v>85</v>
      </c>
      <c r="AJ5" s="3"/>
      <c r="AK5" s="3" t="s">
        <v>86</v>
      </c>
      <c r="AL5" s="3" t="s">
        <v>87</v>
      </c>
      <c r="AM5" s="3" t="s">
        <v>88</v>
      </c>
      <c r="AN5" s="3" t="s">
        <v>89</v>
      </c>
      <c r="AO5" s="3" t="s">
        <v>90</v>
      </c>
      <c r="AP5" s="3" t="s">
        <v>91</v>
      </c>
    </row>
    <row r="6" spans="1:42" s="2" customFormat="1" ht="22.5" customHeight="1">
      <c r="A6" s="3" t="s">
        <v>75</v>
      </c>
      <c r="B6" s="3">
        <v>2011</v>
      </c>
      <c r="C6" s="3" t="s">
        <v>43</v>
      </c>
      <c r="D6" s="3" t="s">
        <v>44</v>
      </c>
      <c r="E6" s="3" t="s">
        <v>45</v>
      </c>
      <c r="F6" s="3" t="s">
        <v>45</v>
      </c>
      <c r="G6" s="3" t="s">
        <v>46</v>
      </c>
      <c r="H6" s="3">
        <v>1</v>
      </c>
      <c r="I6" s="3" t="s">
        <v>92</v>
      </c>
      <c r="J6" s="3" t="s">
        <v>93</v>
      </c>
      <c r="K6" s="3" t="s">
        <v>94</v>
      </c>
      <c r="L6" s="3"/>
      <c r="M6" s="3"/>
      <c r="N6" s="3"/>
      <c r="O6" s="3"/>
      <c r="P6" s="3"/>
      <c r="Q6" s="3"/>
      <c r="R6" s="3"/>
      <c r="S6" s="3" t="s">
        <v>95</v>
      </c>
      <c r="T6" s="3" t="s">
        <v>96</v>
      </c>
      <c r="U6" s="3"/>
      <c r="V6" s="3"/>
      <c r="W6" s="3"/>
      <c r="X6" s="3"/>
      <c r="Y6" s="3"/>
      <c r="Z6" s="3"/>
      <c r="AA6" s="3"/>
      <c r="AB6" s="3" t="str">
        <f>"1-61692-843-3"</f>
        <v>1-61692-843-3</v>
      </c>
      <c r="AC6" s="3" t="str">
        <f>"978-1-61692-843-8"</f>
        <v>978-1-61692-843-8</v>
      </c>
      <c r="AD6" s="3" t="str">
        <f>"1-61692-845-X"</f>
        <v>1-61692-845-X</v>
      </c>
      <c r="AE6" s="3" t="str">
        <f>"978-1-61692-845-2"</f>
        <v>978-1-61692-845-2</v>
      </c>
      <c r="AF6" s="3" t="s">
        <v>51</v>
      </c>
      <c r="AG6" s="3">
        <v>398</v>
      </c>
      <c r="AH6" s="3" t="s">
        <v>97</v>
      </c>
      <c r="AI6" s="3" t="s">
        <v>98</v>
      </c>
      <c r="AJ6" s="3"/>
      <c r="AK6" s="3" t="s">
        <v>99</v>
      </c>
      <c r="AL6" s="3" t="s">
        <v>55</v>
      </c>
      <c r="AM6" s="3" t="s">
        <v>99</v>
      </c>
      <c r="AN6" s="3" t="s">
        <v>100</v>
      </c>
      <c r="AO6" s="3" t="s">
        <v>101</v>
      </c>
      <c r="AP6" s="3" t="s">
        <v>102</v>
      </c>
    </row>
    <row r="7" spans="1:42" s="2" customFormat="1" ht="22.5" customHeight="1">
      <c r="A7" s="3" t="s">
        <v>103</v>
      </c>
      <c r="B7" s="3">
        <v>2011</v>
      </c>
      <c r="C7" s="3" t="s">
        <v>43</v>
      </c>
      <c r="D7" s="3" t="s">
        <v>44</v>
      </c>
      <c r="E7" s="3" t="s">
        <v>45</v>
      </c>
      <c r="F7" s="3" t="s">
        <v>45</v>
      </c>
      <c r="G7" s="3" t="s">
        <v>46</v>
      </c>
      <c r="H7" s="3">
        <v>1</v>
      </c>
      <c r="I7" s="3" t="s">
        <v>104</v>
      </c>
      <c r="J7" s="3" t="s">
        <v>105</v>
      </c>
      <c r="K7" s="3"/>
      <c r="L7" s="3"/>
      <c r="M7" s="3"/>
      <c r="N7" s="3"/>
      <c r="O7" s="3"/>
      <c r="P7" s="3"/>
      <c r="Q7" s="3"/>
      <c r="R7" s="3"/>
      <c r="S7" s="3" t="s">
        <v>106</v>
      </c>
      <c r="T7" s="3"/>
      <c r="U7" s="3"/>
      <c r="V7" s="3"/>
      <c r="W7" s="3"/>
      <c r="X7" s="3"/>
      <c r="Y7" s="3"/>
      <c r="Z7" s="3"/>
      <c r="AA7" s="3"/>
      <c r="AB7" s="3" t="str">
        <f>"1-61692-002-5"</f>
        <v>1-61692-002-5</v>
      </c>
      <c r="AC7" s="3" t="str">
        <f>"978-1-61692-002-9"</f>
        <v>978-1-61692-002-9</v>
      </c>
      <c r="AD7" s="3" t="str">
        <f>"1-61692-003-3"</f>
        <v>1-61692-003-3</v>
      </c>
      <c r="AE7" s="3" t="str">
        <f>"978-1-61692-003-6"</f>
        <v>978-1-61692-003-6</v>
      </c>
      <c r="AF7" s="3" t="s">
        <v>51</v>
      </c>
      <c r="AG7" s="3">
        <v>398</v>
      </c>
      <c r="AH7" s="3" t="s">
        <v>107</v>
      </c>
      <c r="AI7" s="3" t="s">
        <v>108</v>
      </c>
      <c r="AJ7" s="3"/>
      <c r="AK7" s="3" t="s">
        <v>109</v>
      </c>
      <c r="AL7" s="3" t="s">
        <v>55</v>
      </c>
      <c r="AM7" s="3" t="s">
        <v>109</v>
      </c>
      <c r="AN7" s="3" t="s">
        <v>100</v>
      </c>
      <c r="AO7" s="3" t="s">
        <v>110</v>
      </c>
      <c r="AP7" s="3" t="s">
        <v>111</v>
      </c>
    </row>
    <row r="8" spans="1:42" s="2" customFormat="1" ht="22.5" customHeight="1">
      <c r="A8" s="3" t="s">
        <v>112</v>
      </c>
      <c r="B8" s="3">
        <v>2010</v>
      </c>
      <c r="C8" s="3" t="s">
        <v>43</v>
      </c>
      <c r="D8" s="3" t="s">
        <v>44</v>
      </c>
      <c r="E8" s="3" t="s">
        <v>45</v>
      </c>
      <c r="F8" s="3" t="s">
        <v>45</v>
      </c>
      <c r="G8" s="3" t="s">
        <v>46</v>
      </c>
      <c r="H8" s="3">
        <v>1</v>
      </c>
      <c r="I8" s="3" t="s">
        <v>113</v>
      </c>
      <c r="J8" s="3" t="s">
        <v>114</v>
      </c>
      <c r="K8" s="3" t="s">
        <v>115</v>
      </c>
      <c r="L8" s="3" t="s">
        <v>116</v>
      </c>
      <c r="M8" s="3"/>
      <c r="N8" s="3"/>
      <c r="O8" s="3"/>
      <c r="P8" s="3"/>
      <c r="Q8" s="3"/>
      <c r="R8" s="3"/>
      <c r="S8" s="3" t="s">
        <v>117</v>
      </c>
      <c r="T8" s="3" t="s">
        <v>118</v>
      </c>
      <c r="U8" s="3" t="s">
        <v>119</v>
      </c>
      <c r="V8" s="3"/>
      <c r="W8" s="3"/>
      <c r="X8" s="3"/>
      <c r="Y8" s="3"/>
      <c r="Z8" s="3"/>
      <c r="AA8" s="3"/>
      <c r="AB8" s="3" t="str">
        <f>"1-61520-817-8"</f>
        <v>1-61520-817-8</v>
      </c>
      <c r="AC8" s="3" t="str">
        <f>"978-1-61520-817-3"</f>
        <v>978-1-61520-817-3</v>
      </c>
      <c r="AD8" s="3" t="str">
        <f>"1-61520-818-6"</f>
        <v>1-61520-818-6</v>
      </c>
      <c r="AE8" s="3" t="str">
        <f>"978-1-61520-818-0"</f>
        <v>978-1-61520-818-0</v>
      </c>
      <c r="AF8" s="3" t="s">
        <v>51</v>
      </c>
      <c r="AG8" s="3">
        <v>484</v>
      </c>
      <c r="AH8" s="3" t="s">
        <v>120</v>
      </c>
      <c r="AI8" s="3" t="s">
        <v>121</v>
      </c>
      <c r="AJ8" s="3"/>
      <c r="AK8" s="3" t="s">
        <v>122</v>
      </c>
      <c r="AL8" s="3" t="s">
        <v>123</v>
      </c>
      <c r="AM8" s="3" t="s">
        <v>122</v>
      </c>
      <c r="AN8" s="3" t="s">
        <v>124</v>
      </c>
      <c r="AO8" s="3" t="s">
        <v>125</v>
      </c>
      <c r="AP8" s="3" t="s">
        <v>126</v>
      </c>
    </row>
    <row r="9" spans="1:42" s="2" customFormat="1" ht="22.5" customHeight="1">
      <c r="A9" s="3" t="s">
        <v>127</v>
      </c>
      <c r="B9" s="3">
        <v>2010</v>
      </c>
      <c r="C9" s="3" t="s">
        <v>43</v>
      </c>
      <c r="D9" s="3" t="s">
        <v>44</v>
      </c>
      <c r="E9" s="3" t="s">
        <v>45</v>
      </c>
      <c r="F9" s="3" t="s">
        <v>45</v>
      </c>
      <c r="G9" s="3" t="s">
        <v>46</v>
      </c>
      <c r="H9" s="3">
        <v>1</v>
      </c>
      <c r="I9" s="3" t="s">
        <v>128</v>
      </c>
      <c r="J9" s="3" t="s">
        <v>129</v>
      </c>
      <c r="K9" s="3"/>
      <c r="L9" s="3"/>
      <c r="M9" s="3"/>
      <c r="N9" s="3"/>
      <c r="O9" s="3"/>
      <c r="P9" s="3"/>
      <c r="Q9" s="3"/>
      <c r="R9" s="3"/>
      <c r="S9" s="3" t="s">
        <v>130</v>
      </c>
      <c r="T9" s="3"/>
      <c r="U9" s="3"/>
      <c r="V9" s="3"/>
      <c r="W9" s="3"/>
      <c r="X9" s="3"/>
      <c r="Y9" s="3"/>
      <c r="Z9" s="3"/>
      <c r="AA9" s="3"/>
      <c r="AB9" s="3" t="str">
        <f>"1-61520-733-3"</f>
        <v>1-61520-733-3</v>
      </c>
      <c r="AC9" s="3" t="str">
        <f>"978-1-61520-733-6"</f>
        <v>978-1-61520-733-6</v>
      </c>
      <c r="AD9" s="3" t="str">
        <f>"1-61520-734-1"</f>
        <v>1-61520-734-1</v>
      </c>
      <c r="AE9" s="3" t="str">
        <f>"978-1-61520-734-3"</f>
        <v>978-1-61520-734-3</v>
      </c>
      <c r="AF9" s="3" t="s">
        <v>51</v>
      </c>
      <c r="AG9" s="3">
        <v>392</v>
      </c>
      <c r="AH9" s="3" t="s">
        <v>131</v>
      </c>
      <c r="AI9" s="3" t="s">
        <v>132</v>
      </c>
      <c r="AJ9" s="3"/>
      <c r="AK9" s="3" t="s">
        <v>133</v>
      </c>
      <c r="AL9" s="3" t="s">
        <v>134</v>
      </c>
      <c r="AM9" s="3" t="s">
        <v>55</v>
      </c>
      <c r="AN9" s="3" t="s">
        <v>51</v>
      </c>
      <c r="AO9" s="3" t="s">
        <v>135</v>
      </c>
      <c r="AP9" s="3" t="s">
        <v>136</v>
      </c>
    </row>
    <row r="10" spans="1:42" s="2" customFormat="1" ht="22.5" customHeight="1">
      <c r="A10" s="3" t="s">
        <v>127</v>
      </c>
      <c r="B10" s="3">
        <v>2010</v>
      </c>
      <c r="C10" s="3" t="s">
        <v>43</v>
      </c>
      <c r="D10" s="3" t="s">
        <v>44</v>
      </c>
      <c r="E10" s="3" t="s">
        <v>45</v>
      </c>
      <c r="F10" s="3" t="s">
        <v>45</v>
      </c>
      <c r="G10" s="3" t="s">
        <v>46</v>
      </c>
      <c r="H10" s="3">
        <v>1</v>
      </c>
      <c r="I10" s="3" t="s">
        <v>137</v>
      </c>
      <c r="J10" s="3" t="s">
        <v>138</v>
      </c>
      <c r="K10" s="3" t="s">
        <v>139</v>
      </c>
      <c r="L10" s="3"/>
      <c r="M10" s="3"/>
      <c r="N10" s="3"/>
      <c r="O10" s="3"/>
      <c r="P10" s="3"/>
      <c r="Q10" s="3"/>
      <c r="R10" s="3"/>
      <c r="S10" s="3" t="s">
        <v>140</v>
      </c>
      <c r="T10" s="3" t="s">
        <v>140</v>
      </c>
      <c r="U10" s="3"/>
      <c r="V10" s="3"/>
      <c r="W10" s="3"/>
      <c r="X10" s="3"/>
      <c r="Y10" s="3"/>
      <c r="Z10" s="3"/>
      <c r="AA10" s="3"/>
      <c r="AB10" s="3" t="str">
        <f>"1-61520-765-1"</f>
        <v>1-61520-765-1</v>
      </c>
      <c r="AC10" s="3" t="str">
        <f>"978-1-61520-765-7"</f>
        <v>978-1-61520-765-7</v>
      </c>
      <c r="AD10" s="3" t="str">
        <f>"1-61520-766-X"</f>
        <v>1-61520-766-X</v>
      </c>
      <c r="AE10" s="3" t="str">
        <f>"978-1-61520-766-4"</f>
        <v>978-1-61520-766-4</v>
      </c>
      <c r="AF10" s="3" t="s">
        <v>51</v>
      </c>
      <c r="AG10" s="3">
        <v>408</v>
      </c>
      <c r="AH10" s="3" t="s">
        <v>141</v>
      </c>
      <c r="AI10" s="3" t="s">
        <v>142</v>
      </c>
      <c r="AJ10" s="3"/>
      <c r="AK10" s="3" t="s">
        <v>143</v>
      </c>
      <c r="AL10" s="3" t="s">
        <v>144</v>
      </c>
      <c r="AM10" s="3" t="s">
        <v>143</v>
      </c>
      <c r="AN10" s="3" t="s">
        <v>51</v>
      </c>
      <c r="AO10" s="3" t="s">
        <v>145</v>
      </c>
      <c r="AP10" s="3" t="s">
        <v>146</v>
      </c>
    </row>
    <row r="11" spans="1:42" s="2" customFormat="1" ht="22.5" customHeight="1">
      <c r="A11" s="3" t="s">
        <v>147</v>
      </c>
      <c r="B11" s="3">
        <v>2010</v>
      </c>
      <c r="C11" s="3" t="s">
        <v>43</v>
      </c>
      <c r="D11" s="3" t="s">
        <v>44</v>
      </c>
      <c r="E11" s="3" t="s">
        <v>76</v>
      </c>
      <c r="F11" s="3" t="s">
        <v>45</v>
      </c>
      <c r="G11" s="3" t="s">
        <v>46</v>
      </c>
      <c r="H11" s="3">
        <v>2</v>
      </c>
      <c r="I11" s="3" t="s">
        <v>148</v>
      </c>
      <c r="J11" s="3" t="s">
        <v>149</v>
      </c>
      <c r="K11" s="3" t="s">
        <v>150</v>
      </c>
      <c r="L11" s="3" t="s">
        <v>151</v>
      </c>
      <c r="M11" s="3"/>
      <c r="N11" s="3"/>
      <c r="O11" s="3"/>
      <c r="P11" s="3"/>
      <c r="Q11" s="3"/>
      <c r="R11" s="3"/>
      <c r="S11" s="3" t="s">
        <v>152</v>
      </c>
      <c r="T11" s="3" t="s">
        <v>152</v>
      </c>
      <c r="U11" s="3" t="s">
        <v>153</v>
      </c>
      <c r="V11" s="3"/>
      <c r="W11" s="3"/>
      <c r="X11" s="3"/>
      <c r="Y11" s="3"/>
      <c r="Z11" s="3"/>
      <c r="AA11" s="3"/>
      <c r="AB11" s="3" t="str">
        <f>"1-61520-670-1"</f>
        <v>1-61520-670-1</v>
      </c>
      <c r="AC11" s="3" t="str">
        <f>"978-1-61520-670-4"</f>
        <v>978-1-61520-670-4</v>
      </c>
      <c r="AD11" s="3" t="str">
        <f>"1-61520-671-X"</f>
        <v>1-61520-671-X</v>
      </c>
      <c r="AE11" s="3" t="str">
        <f>"978-1-61520-671-1"</f>
        <v>978-1-61520-671-1</v>
      </c>
      <c r="AF11" s="3" t="s">
        <v>51</v>
      </c>
      <c r="AG11" s="3">
        <v>1486</v>
      </c>
      <c r="AH11" s="3" t="s">
        <v>154</v>
      </c>
      <c r="AI11" s="3" t="s">
        <v>155</v>
      </c>
      <c r="AJ11" s="3"/>
      <c r="AK11" s="3" t="s">
        <v>156</v>
      </c>
      <c r="AL11" s="3" t="s">
        <v>55</v>
      </c>
      <c r="AM11" s="3" t="s">
        <v>157</v>
      </c>
      <c r="AN11" s="3" t="s">
        <v>51</v>
      </c>
      <c r="AO11" s="3" t="s">
        <v>158</v>
      </c>
      <c r="AP11" s="3" t="s">
        <v>159</v>
      </c>
    </row>
    <row r="12" spans="1:42" s="2" customFormat="1" ht="22.5" customHeight="1">
      <c r="A12" s="3" t="s">
        <v>160</v>
      </c>
      <c r="B12" s="3">
        <v>2010</v>
      </c>
      <c r="C12" s="3" t="s">
        <v>43</v>
      </c>
      <c r="D12" s="3" t="s">
        <v>44</v>
      </c>
      <c r="E12" s="3" t="s">
        <v>45</v>
      </c>
      <c r="F12" s="3" t="s">
        <v>161</v>
      </c>
      <c r="G12" s="3" t="s">
        <v>162</v>
      </c>
      <c r="H12" s="3">
        <v>1</v>
      </c>
      <c r="I12" s="3" t="s">
        <v>163</v>
      </c>
      <c r="J12" s="3" t="s">
        <v>164</v>
      </c>
      <c r="K12" s="3"/>
      <c r="L12" s="3"/>
      <c r="M12" s="3"/>
      <c r="N12" s="3"/>
      <c r="O12" s="3"/>
      <c r="P12" s="3"/>
      <c r="Q12" s="3"/>
      <c r="R12" s="3"/>
      <c r="S12" s="3" t="s">
        <v>165</v>
      </c>
      <c r="T12" s="3"/>
      <c r="U12" s="3"/>
      <c r="V12" s="3"/>
      <c r="W12" s="3"/>
      <c r="X12" s="3"/>
      <c r="Y12" s="3"/>
      <c r="Z12" s="3"/>
      <c r="AA12" s="3"/>
      <c r="AB12" s="3" t="str">
        <f>"1-60566-752-8"</f>
        <v>1-60566-752-8</v>
      </c>
      <c r="AC12" s="3" t="str">
        <f>"978-1-60566-752-2"</f>
        <v>978-1-60566-752-2</v>
      </c>
      <c r="AD12" s="3" t="str">
        <f>"1-60566-753-6"</f>
        <v>1-60566-753-6</v>
      </c>
      <c r="AE12" s="3" t="str">
        <f>"978-1-60566-753-9"</f>
        <v>978-1-60566-753-9</v>
      </c>
      <c r="AF12" s="3" t="s">
        <v>51</v>
      </c>
      <c r="AG12" s="3">
        <v>410</v>
      </c>
      <c r="AH12" s="3" t="s">
        <v>166</v>
      </c>
      <c r="AI12" s="3" t="s">
        <v>167</v>
      </c>
      <c r="AJ12" s="3"/>
      <c r="AK12" s="3" t="s">
        <v>168</v>
      </c>
      <c r="AL12" s="3" t="s">
        <v>169</v>
      </c>
      <c r="AM12" s="3" t="s">
        <v>168</v>
      </c>
      <c r="AN12" s="3" t="s">
        <v>51</v>
      </c>
      <c r="AO12" s="3" t="s">
        <v>170</v>
      </c>
      <c r="AP12" s="3" t="s">
        <v>171</v>
      </c>
    </row>
    <row r="13" spans="1:42" s="2" customFormat="1" ht="22.5" customHeight="1">
      <c r="A13" s="3" t="s">
        <v>172</v>
      </c>
      <c r="B13" s="3">
        <v>2010</v>
      </c>
      <c r="C13" s="3" t="s">
        <v>43</v>
      </c>
      <c r="D13" s="3" t="s">
        <v>44</v>
      </c>
      <c r="E13" s="3" t="s">
        <v>45</v>
      </c>
      <c r="F13" s="3" t="s">
        <v>45</v>
      </c>
      <c r="G13" s="3" t="s">
        <v>46</v>
      </c>
      <c r="H13" s="3">
        <v>1</v>
      </c>
      <c r="I13" s="3" t="s">
        <v>173</v>
      </c>
      <c r="J13" s="3" t="s">
        <v>174</v>
      </c>
      <c r="K13" s="3" t="s">
        <v>175</v>
      </c>
      <c r="L13" s="3" t="s">
        <v>176</v>
      </c>
      <c r="M13" s="3" t="s">
        <v>177</v>
      </c>
      <c r="N13" s="3"/>
      <c r="O13" s="3"/>
      <c r="P13" s="3"/>
      <c r="Q13" s="3"/>
      <c r="R13" s="3"/>
      <c r="S13" s="3" t="s">
        <v>178</v>
      </c>
      <c r="T13" s="3" t="s">
        <v>179</v>
      </c>
      <c r="U13" s="3" t="s">
        <v>180</v>
      </c>
      <c r="V13" s="3" t="s">
        <v>181</v>
      </c>
      <c r="W13" s="3"/>
      <c r="X13" s="3"/>
      <c r="Y13" s="3"/>
      <c r="Z13" s="3"/>
      <c r="AA13" s="3"/>
      <c r="AB13" s="3" t="str">
        <f>"1-60566-030-2"</f>
        <v>1-60566-030-2</v>
      </c>
      <c r="AC13" s="3" t="str">
        <f>"978-1-60566-030-1"</f>
        <v>978-1-60566-030-1</v>
      </c>
      <c r="AD13" s="3" t="str">
        <f>"1-60566-031-0"</f>
        <v>1-60566-031-0</v>
      </c>
      <c r="AE13" s="3" t="str">
        <f>"978-1-60566-031-8"</f>
        <v>978-1-60566-031-8</v>
      </c>
      <c r="AF13" s="3" t="s">
        <v>51</v>
      </c>
      <c r="AG13" s="3">
        <v>628</v>
      </c>
      <c r="AH13" s="3" t="s">
        <v>182</v>
      </c>
      <c r="AI13" s="3" t="s">
        <v>183</v>
      </c>
      <c r="AJ13" s="3" t="s">
        <v>184</v>
      </c>
      <c r="AK13" s="3" t="s">
        <v>185</v>
      </c>
      <c r="AL13" s="3" t="s">
        <v>186</v>
      </c>
      <c r="AM13" s="3" t="s">
        <v>187</v>
      </c>
      <c r="AN13" s="3" t="s">
        <v>51</v>
      </c>
      <c r="AO13" s="3" t="s">
        <v>188</v>
      </c>
      <c r="AP13" s="3" t="s">
        <v>189</v>
      </c>
    </row>
    <row r="14" spans="1:42" s="2" customFormat="1" ht="22.5" customHeight="1">
      <c r="A14" s="3" t="s">
        <v>172</v>
      </c>
      <c r="B14" s="3">
        <v>2010</v>
      </c>
      <c r="C14" s="3" t="s">
        <v>43</v>
      </c>
      <c r="D14" s="3" t="s">
        <v>44</v>
      </c>
      <c r="E14" s="3" t="s">
        <v>45</v>
      </c>
      <c r="F14" s="3" t="s">
        <v>45</v>
      </c>
      <c r="G14" s="3" t="s">
        <v>162</v>
      </c>
      <c r="H14" s="3">
        <v>1</v>
      </c>
      <c r="I14" s="3" t="s">
        <v>190</v>
      </c>
      <c r="J14" s="3" t="s">
        <v>191</v>
      </c>
      <c r="K14" s="3" t="s">
        <v>192</v>
      </c>
      <c r="L14" s="3" t="s">
        <v>193</v>
      </c>
      <c r="M14" s="3" t="s">
        <v>194</v>
      </c>
      <c r="N14" s="3"/>
      <c r="O14" s="3"/>
      <c r="P14" s="3"/>
      <c r="Q14" s="3"/>
      <c r="R14" s="3"/>
      <c r="S14" s="3" t="s">
        <v>195</v>
      </c>
      <c r="T14" s="3" t="s">
        <v>196</v>
      </c>
      <c r="U14" s="3" t="s">
        <v>197</v>
      </c>
      <c r="V14" s="3" t="s">
        <v>196</v>
      </c>
      <c r="W14" s="3"/>
      <c r="X14" s="3"/>
      <c r="Y14" s="3"/>
      <c r="Z14" s="3"/>
      <c r="AA14" s="3"/>
      <c r="AB14" s="3" t="str">
        <f>"1-60566-284-4"</f>
        <v>1-60566-284-4</v>
      </c>
      <c r="AC14" s="3" t="str">
        <f>"978-1-60566-284-8"</f>
        <v>978-1-60566-284-8</v>
      </c>
      <c r="AD14" s="3" t="str">
        <f>"1-60566-285-2"</f>
        <v>1-60566-285-2</v>
      </c>
      <c r="AE14" s="3" t="str">
        <f>"978-1-60566-285-5"</f>
        <v>978-1-60566-285-5</v>
      </c>
      <c r="AF14" s="3" t="s">
        <v>51</v>
      </c>
      <c r="AG14" s="3">
        <v>322</v>
      </c>
      <c r="AH14" s="3" t="s">
        <v>198</v>
      </c>
      <c r="AI14" s="3" t="s">
        <v>199</v>
      </c>
      <c r="AJ14" s="3"/>
      <c r="AK14" s="3" t="s">
        <v>200</v>
      </c>
      <c r="AL14" s="3" t="s">
        <v>200</v>
      </c>
      <c r="AM14" s="3" t="s">
        <v>201</v>
      </c>
      <c r="AN14" s="3" t="s">
        <v>51</v>
      </c>
      <c r="AO14" s="3" t="s">
        <v>202</v>
      </c>
      <c r="AP14" s="3" t="s">
        <v>203</v>
      </c>
    </row>
    <row r="15" spans="1:42" s="2" customFormat="1" ht="22.5" customHeight="1">
      <c r="A15" s="3" t="s">
        <v>204</v>
      </c>
      <c r="B15" s="3">
        <v>2009</v>
      </c>
      <c r="C15" s="3" t="s">
        <v>43</v>
      </c>
      <c r="D15" s="3" t="s">
        <v>44</v>
      </c>
      <c r="E15" s="3" t="s">
        <v>45</v>
      </c>
      <c r="F15" s="3" t="s">
        <v>45</v>
      </c>
      <c r="G15" s="3" t="s">
        <v>46</v>
      </c>
      <c r="H15" s="3">
        <v>1</v>
      </c>
      <c r="I15" s="3" t="s">
        <v>205</v>
      </c>
      <c r="J15" s="3" t="s">
        <v>206</v>
      </c>
      <c r="K15" s="3"/>
      <c r="L15" s="3"/>
      <c r="M15" s="3"/>
      <c r="N15" s="3"/>
      <c r="O15" s="3"/>
      <c r="P15" s="3"/>
      <c r="Q15" s="3"/>
      <c r="R15" s="3"/>
      <c r="S15" s="3" t="s">
        <v>207</v>
      </c>
      <c r="T15" s="3"/>
      <c r="U15" s="3"/>
      <c r="V15" s="3"/>
      <c r="W15" s="3"/>
      <c r="X15" s="3"/>
      <c r="Y15" s="3"/>
      <c r="Z15" s="3"/>
      <c r="AA15" s="3"/>
      <c r="AB15" s="3" t="str">
        <f>"1-60566-016-7"</f>
        <v>1-60566-016-7</v>
      </c>
      <c r="AC15" s="3" t="str">
        <f>"978-1-60566-016-5"</f>
        <v>978-1-60566-016-5</v>
      </c>
      <c r="AD15" s="3" t="str">
        <f>"1-60566-017-5"</f>
        <v>1-60566-017-5</v>
      </c>
      <c r="AE15" s="3" t="str">
        <f>"978-1-60566-017-2"</f>
        <v>978-1-60566-017-2</v>
      </c>
      <c r="AF15" s="3" t="s">
        <v>51</v>
      </c>
      <c r="AG15" s="3">
        <v>300</v>
      </c>
      <c r="AH15" s="3" t="s">
        <v>208</v>
      </c>
      <c r="AI15" s="3" t="s">
        <v>209</v>
      </c>
      <c r="AJ15" s="3"/>
      <c r="AK15" s="3" t="s">
        <v>210</v>
      </c>
      <c r="AL15" s="3" t="s">
        <v>210</v>
      </c>
      <c r="AM15" s="3" t="s">
        <v>211</v>
      </c>
      <c r="AN15" s="3" t="s">
        <v>51</v>
      </c>
      <c r="AO15" s="3" t="s">
        <v>212</v>
      </c>
      <c r="AP15" s="3" t="s">
        <v>213</v>
      </c>
    </row>
    <row r="16" spans="1:42" s="2" customFormat="1" ht="22.5" customHeight="1">
      <c r="A16" s="3" t="s">
        <v>214</v>
      </c>
      <c r="B16" s="3">
        <v>2008</v>
      </c>
      <c r="C16" s="3" t="s">
        <v>43</v>
      </c>
      <c r="D16" s="3" t="s">
        <v>44</v>
      </c>
      <c r="E16" s="3" t="s">
        <v>45</v>
      </c>
      <c r="F16" s="3" t="s">
        <v>45</v>
      </c>
      <c r="G16" s="3" t="s">
        <v>46</v>
      </c>
      <c r="H16" s="3">
        <v>1</v>
      </c>
      <c r="I16" s="3" t="s">
        <v>215</v>
      </c>
      <c r="J16" s="3" t="s">
        <v>216</v>
      </c>
      <c r="K16" s="3" t="s">
        <v>217</v>
      </c>
      <c r="L16" s="3"/>
      <c r="M16" s="3"/>
      <c r="N16" s="3"/>
      <c r="O16" s="3"/>
      <c r="P16" s="3"/>
      <c r="Q16" s="3"/>
      <c r="R16" s="3"/>
      <c r="S16" s="3" t="s">
        <v>218</v>
      </c>
      <c r="T16" s="3" t="s">
        <v>218</v>
      </c>
      <c r="U16" s="3"/>
      <c r="V16" s="3"/>
      <c r="W16" s="3"/>
      <c r="X16" s="3"/>
      <c r="Y16" s="3"/>
      <c r="Z16" s="3"/>
      <c r="AA16" s="3"/>
      <c r="AB16" s="3" t="str">
        <f>"1-59904-792-6"</f>
        <v>1-59904-792-6</v>
      </c>
      <c r="AC16" s="3" t="str">
        <f>"978-1-59904-792-8"</f>
        <v>978-1-59904-792-8</v>
      </c>
      <c r="AD16" s="3" t="str">
        <f>"1-59904-794-2"</f>
        <v>1-59904-794-2</v>
      </c>
      <c r="AE16" s="3" t="str">
        <f>"978-1-59904-794-2"</f>
        <v>978-1-59904-794-2</v>
      </c>
      <c r="AF16" s="3" t="s">
        <v>51</v>
      </c>
      <c r="AG16" s="3">
        <v>422</v>
      </c>
      <c r="AH16" s="3" t="s">
        <v>219</v>
      </c>
      <c r="AI16" s="3" t="s">
        <v>220</v>
      </c>
      <c r="AJ16" s="3"/>
      <c r="AK16" s="3" t="s">
        <v>221</v>
      </c>
      <c r="AL16" s="3" t="s">
        <v>221</v>
      </c>
      <c r="AM16" s="3" t="s">
        <v>222</v>
      </c>
      <c r="AN16" s="3" t="s">
        <v>51</v>
      </c>
      <c r="AO16" s="3" t="s">
        <v>223</v>
      </c>
      <c r="AP16" s="3" t="s">
        <v>224</v>
      </c>
    </row>
    <row r="17" spans="1:42" s="2" customFormat="1" ht="22.5" customHeight="1">
      <c r="A17" s="3" t="s">
        <v>225</v>
      </c>
      <c r="B17" s="3">
        <v>2008</v>
      </c>
      <c r="C17" s="3" t="s">
        <v>226</v>
      </c>
      <c r="D17" s="3" t="s">
        <v>44</v>
      </c>
      <c r="E17" s="3" t="s">
        <v>45</v>
      </c>
      <c r="F17" s="3" t="s">
        <v>45</v>
      </c>
      <c r="G17" s="3" t="s">
        <v>162</v>
      </c>
      <c r="H17" s="3">
        <v>1</v>
      </c>
      <c r="I17" s="3" t="s">
        <v>227</v>
      </c>
      <c r="J17" s="3" t="s">
        <v>228</v>
      </c>
      <c r="K17" s="3"/>
      <c r="L17" s="3"/>
      <c r="M17" s="3"/>
      <c r="N17" s="3"/>
      <c r="O17" s="3"/>
      <c r="P17" s="3"/>
      <c r="Q17" s="3"/>
      <c r="R17" s="3"/>
      <c r="S17" s="3" t="s">
        <v>229</v>
      </c>
      <c r="T17" s="3"/>
      <c r="U17" s="3"/>
      <c r="V17" s="3"/>
      <c r="W17" s="3"/>
      <c r="X17" s="3"/>
      <c r="Y17" s="3"/>
      <c r="Z17" s="3"/>
      <c r="AA17" s="3"/>
      <c r="AB17" s="3" t="str">
        <f>"1-59904-651-2"</f>
        <v>1-59904-651-2</v>
      </c>
      <c r="AC17" s="3" t="str">
        <f>"978-1-59904-651-8"</f>
        <v>978-1-59904-651-8</v>
      </c>
      <c r="AD17" s="3" t="str">
        <f>"1-59904-653-9"</f>
        <v>1-59904-653-9</v>
      </c>
      <c r="AE17" s="3" t="str">
        <f>"978-1-59904-653-2"</f>
        <v>978-1-59904-653-2</v>
      </c>
      <c r="AF17" s="3" t="s">
        <v>51</v>
      </c>
      <c r="AG17" s="3">
        <v>380</v>
      </c>
      <c r="AH17" s="3" t="s">
        <v>230</v>
      </c>
      <c r="AI17" s="3"/>
      <c r="AJ17" s="3"/>
      <c r="AK17" s="3" t="s">
        <v>231</v>
      </c>
      <c r="AL17" s="3" t="s">
        <v>232</v>
      </c>
      <c r="AM17" s="3" t="s">
        <v>201</v>
      </c>
      <c r="AN17" s="3" t="s">
        <v>51</v>
      </c>
      <c r="AO17" s="3" t="s">
        <v>233</v>
      </c>
      <c r="AP17" s="3" t="s">
        <v>234</v>
      </c>
    </row>
    <row r="18" spans="1:42" s="2" customFormat="1" ht="22.5" customHeight="1">
      <c r="A18" s="3" t="s">
        <v>235</v>
      </c>
      <c r="B18" s="3">
        <v>2007</v>
      </c>
      <c r="C18" s="3" t="s">
        <v>236</v>
      </c>
      <c r="D18" s="3" t="s">
        <v>44</v>
      </c>
      <c r="E18" s="3" t="s">
        <v>45</v>
      </c>
      <c r="F18" s="3" t="s">
        <v>45</v>
      </c>
      <c r="G18" s="3" t="s">
        <v>46</v>
      </c>
      <c r="H18" s="3">
        <v>1</v>
      </c>
      <c r="I18" s="3" t="s">
        <v>237</v>
      </c>
      <c r="J18" s="3" t="s">
        <v>238</v>
      </c>
      <c r="K18" s="3"/>
      <c r="L18" s="3"/>
      <c r="M18" s="3"/>
      <c r="N18" s="3"/>
      <c r="O18" s="3"/>
      <c r="P18" s="3"/>
      <c r="Q18" s="3"/>
      <c r="R18" s="3"/>
      <c r="S18" s="3" t="s">
        <v>239</v>
      </c>
      <c r="T18" s="3"/>
      <c r="U18" s="3"/>
      <c r="V18" s="3"/>
      <c r="W18" s="3"/>
      <c r="X18" s="3"/>
      <c r="Y18" s="3"/>
      <c r="Z18" s="3"/>
      <c r="AA18" s="3"/>
      <c r="AB18" s="3" t="str">
        <f>"1-59140-658-7"</f>
        <v>1-59140-658-7</v>
      </c>
      <c r="AC18" s="3" t="str">
        <f>"978-1-59140-658-7"</f>
        <v>978-1-59140-658-7</v>
      </c>
      <c r="AD18" s="3" t="str">
        <f>"1-59140-660-9"</f>
        <v>1-59140-660-9</v>
      </c>
      <c r="AE18" s="3" t="str">
        <f>"978-1-59140-660-0"</f>
        <v>978-1-59140-660-0</v>
      </c>
      <c r="AF18" s="3" t="s">
        <v>51</v>
      </c>
      <c r="AG18" s="3">
        <v>450</v>
      </c>
      <c r="AH18" s="3" t="s">
        <v>240</v>
      </c>
      <c r="AI18" s="3"/>
      <c r="AJ18" s="3"/>
      <c r="AK18" s="3" t="s">
        <v>201</v>
      </c>
      <c r="AL18" s="3" t="s">
        <v>201</v>
      </c>
      <c r="AM18" s="3" t="s">
        <v>55</v>
      </c>
      <c r="AN18" s="3" t="s">
        <v>51</v>
      </c>
      <c r="AO18" s="3" t="s">
        <v>241</v>
      </c>
      <c r="AP18" s="3" t="s">
        <v>242</v>
      </c>
    </row>
    <row r="19" spans="1:42" s="2" customFormat="1" ht="22.5" customHeight="1">
      <c r="A19" s="3" t="s">
        <v>243</v>
      </c>
      <c r="B19" s="3">
        <v>2006</v>
      </c>
      <c r="C19" s="3" t="s">
        <v>244</v>
      </c>
      <c r="D19" s="3" t="s">
        <v>44</v>
      </c>
      <c r="E19" s="3" t="s">
        <v>45</v>
      </c>
      <c r="F19" s="3" t="s">
        <v>45</v>
      </c>
      <c r="G19" s="3" t="s">
        <v>46</v>
      </c>
      <c r="H19" s="3">
        <v>1</v>
      </c>
      <c r="I19" s="3" t="s">
        <v>245</v>
      </c>
      <c r="J19" s="3" t="s">
        <v>246</v>
      </c>
      <c r="K19" s="3" t="s">
        <v>247</v>
      </c>
      <c r="L19" s="3"/>
      <c r="M19" s="3"/>
      <c r="N19" s="3"/>
      <c r="O19" s="3"/>
      <c r="P19" s="3"/>
      <c r="Q19" s="3"/>
      <c r="R19" s="3"/>
      <c r="S19" s="3"/>
      <c r="T19" s="3"/>
      <c r="U19" s="3"/>
      <c r="V19" s="3"/>
      <c r="W19" s="3"/>
      <c r="X19" s="3"/>
      <c r="Y19" s="3"/>
      <c r="Z19" s="3"/>
      <c r="AA19" s="3"/>
      <c r="AB19" s="3" t="str">
        <f>"1-59140-423-1"</f>
        <v>1-59140-423-1</v>
      </c>
      <c r="AC19" s="3" t="str">
        <f>"978-1-59140-423-1"</f>
        <v>978-1-59140-423-1</v>
      </c>
      <c r="AD19" s="3" t="str">
        <f>"1-59140-425-8"</f>
        <v>1-59140-425-8</v>
      </c>
      <c r="AE19" s="3" t="str">
        <f>"978-1-59140-425-5"</f>
        <v>978-1-59140-425-5</v>
      </c>
      <c r="AF19" s="3" t="s">
        <v>51</v>
      </c>
      <c r="AG19" s="3">
        <v>342</v>
      </c>
      <c r="AH19" s="3" t="s">
        <v>248</v>
      </c>
      <c r="AI19" s="3"/>
      <c r="AJ19" s="3"/>
      <c r="AK19" s="3" t="s">
        <v>249</v>
      </c>
      <c r="AL19" s="3" t="s">
        <v>249</v>
      </c>
      <c r="AM19" s="3" t="s">
        <v>250</v>
      </c>
      <c r="AN19" s="3" t="s">
        <v>51</v>
      </c>
      <c r="AO19" s="3" t="s">
        <v>251</v>
      </c>
      <c r="AP19" s="3" t="s">
        <v>252</v>
      </c>
    </row>
    <row r="20" spans="1:42" s="2" customFormat="1" ht="22.5" customHeight="1">
      <c r="A20" s="3" t="s">
        <v>253</v>
      </c>
      <c r="B20" s="3">
        <v>2005</v>
      </c>
      <c r="C20" s="3" t="s">
        <v>244</v>
      </c>
      <c r="D20" s="3" t="s">
        <v>44</v>
      </c>
      <c r="E20" s="3" t="s">
        <v>45</v>
      </c>
      <c r="F20" s="3" t="s">
        <v>45</v>
      </c>
      <c r="G20" s="3" t="s">
        <v>46</v>
      </c>
      <c r="H20" s="3">
        <v>1</v>
      </c>
      <c r="I20" s="3" t="s">
        <v>254</v>
      </c>
      <c r="J20" s="3" t="s">
        <v>192</v>
      </c>
      <c r="K20" s="3" t="s">
        <v>255</v>
      </c>
      <c r="L20" s="3" t="s">
        <v>256</v>
      </c>
      <c r="M20" s="3"/>
      <c r="N20" s="3"/>
      <c r="O20" s="3"/>
      <c r="P20" s="3"/>
      <c r="Q20" s="3"/>
      <c r="R20" s="3"/>
      <c r="S20" s="3" t="s">
        <v>196</v>
      </c>
      <c r="T20" s="3" t="s">
        <v>257</v>
      </c>
      <c r="U20" s="3" t="s">
        <v>258</v>
      </c>
      <c r="V20" s="3"/>
      <c r="W20" s="3"/>
      <c r="X20" s="3"/>
      <c r="Y20" s="3"/>
      <c r="Z20" s="3"/>
      <c r="AA20" s="3"/>
      <c r="AB20" s="3" t="str">
        <f>"1-59140-459-2"</f>
        <v>1-59140-459-2</v>
      </c>
      <c r="AC20" s="3" t="str">
        <f>"978-1-59140-459-0"</f>
        <v>978-1-59140-459-0</v>
      </c>
      <c r="AD20" s="3" t="str">
        <f>"1-59140-461-4"</f>
        <v>1-59140-461-4</v>
      </c>
      <c r="AE20" s="3" t="str">
        <f>"978-1-59140-461-3"</f>
        <v>978-1-59140-461-3</v>
      </c>
      <c r="AF20" s="3" t="s">
        <v>51</v>
      </c>
      <c r="AG20" s="3">
        <v>388</v>
      </c>
      <c r="AH20" s="3" t="s">
        <v>259</v>
      </c>
      <c r="AI20" s="3"/>
      <c r="AJ20" s="3"/>
      <c r="AK20" s="3" t="s">
        <v>260</v>
      </c>
      <c r="AL20" s="3" t="s">
        <v>260</v>
      </c>
      <c r="AM20" s="3" t="s">
        <v>261</v>
      </c>
      <c r="AN20" s="3" t="s">
        <v>51</v>
      </c>
      <c r="AO20" s="3" t="s">
        <v>262</v>
      </c>
      <c r="AP20" s="3" t="s">
        <v>263</v>
      </c>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Title-List-Technology-in-Health</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Hislop</dc:creator>
  <cp:lastModifiedBy>ahislop</cp:lastModifiedBy>
  <dcterms:created xsi:type="dcterms:W3CDTF">2014-03-23T23:55:58Z</dcterms:created>
  <dcterms:modified xsi:type="dcterms:W3CDTF">2014-03-23T23:55:58Z</dcterms:modified>
</cp:coreProperties>
</file>