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440" yWindow="1740" windowWidth="27315" windowHeight="11130"/>
  </bookViews>
  <sheets>
    <sheet name="Title-List-Socio-Economic-Impac" sheetId="1" r:id="rId1"/>
  </sheets>
  <calcPr calcId="125725"/>
</workbook>
</file>

<file path=xl/calcChain.xml><?xml version="1.0" encoding="utf-8"?>
<calcChain xmlns="http://schemas.openxmlformats.org/spreadsheetml/2006/main">
  <c r="AE17" i="1"/>
  <c r="AD17"/>
  <c r="AC17"/>
  <c r="AB17"/>
  <c r="AE16"/>
  <c r="AD16"/>
  <c r="AC16"/>
  <c r="AB16"/>
  <c r="AE15"/>
  <c r="AD15"/>
  <c r="AC15"/>
  <c r="AB15"/>
  <c r="AE14"/>
  <c r="AD14"/>
  <c r="AC14"/>
  <c r="AB14"/>
  <c r="AE13"/>
  <c r="AD13"/>
  <c r="AC13"/>
  <c r="AB13"/>
  <c r="AE12"/>
  <c r="AD12"/>
  <c r="AC12"/>
  <c r="AB12"/>
  <c r="AE11"/>
  <c r="AD11"/>
  <c r="AC11"/>
  <c r="AB11"/>
  <c r="AE10"/>
  <c r="AD10"/>
  <c r="AC10"/>
  <c r="AB10"/>
  <c r="AE9"/>
  <c r="AD9"/>
  <c r="AC9"/>
  <c r="AB9"/>
  <c r="AE8"/>
  <c r="AD8"/>
  <c r="AC8"/>
  <c r="AB8"/>
  <c r="AE7"/>
  <c r="AD7"/>
  <c r="AC7"/>
  <c r="AB7"/>
  <c r="AF6"/>
  <c r="AE6"/>
  <c r="AD6"/>
  <c r="AC6"/>
  <c r="AB6"/>
  <c r="AF5"/>
  <c r="AE5"/>
  <c r="AD5"/>
  <c r="AC5"/>
  <c r="AB5"/>
  <c r="AF4"/>
  <c r="AE4"/>
  <c r="AD4"/>
  <c r="AC4"/>
  <c r="AB4"/>
  <c r="AF3"/>
  <c r="AE3"/>
  <c r="AD3"/>
  <c r="AC3"/>
  <c r="AB3"/>
  <c r="AF2"/>
  <c r="AE2"/>
  <c r="AD2"/>
  <c r="AC2"/>
  <c r="AB2"/>
</calcChain>
</file>

<file path=xl/sharedStrings.xml><?xml version="1.0" encoding="utf-8"?>
<sst xmlns="http://schemas.openxmlformats.org/spreadsheetml/2006/main" count="350" uniqueCount="260">
  <si>
    <t>Publication Date</t>
  </si>
  <si>
    <t>Copyright Year</t>
  </si>
  <si>
    <t>Imprint</t>
  </si>
  <si>
    <t>Subject</t>
  </si>
  <si>
    <t>Category</t>
  </si>
  <si>
    <t>Topic</t>
  </si>
  <si>
    <t>Edited/ Authored</t>
  </si>
  <si>
    <t>Volume Count</t>
  </si>
  <si>
    <t>Title</t>
  </si>
  <si>
    <t>Editor/Author 1</t>
  </si>
  <si>
    <t>Editor/Author 2</t>
  </si>
  <si>
    <t>Editor/Author 3</t>
  </si>
  <si>
    <t>Editor/Author 4</t>
  </si>
  <si>
    <t>Editor/Author 5</t>
  </si>
  <si>
    <t>Editor/Author 6</t>
  </si>
  <si>
    <t>Editor/Author 7</t>
  </si>
  <si>
    <t>Editor/Author 8</t>
  </si>
  <si>
    <t>Editor/Author 9</t>
  </si>
  <si>
    <t>Affiliation 1</t>
  </si>
  <si>
    <t>Affiliation 2</t>
  </si>
  <si>
    <t>Affiliation 3</t>
  </si>
  <si>
    <t>Affiliation 4</t>
  </si>
  <si>
    <t>Affiliation 5</t>
  </si>
  <si>
    <t>Affiliation 6</t>
  </si>
  <si>
    <t>Affiliation 7</t>
  </si>
  <si>
    <t>Affiliation 8</t>
  </si>
  <si>
    <t>Affiliation 9</t>
  </si>
  <si>
    <t>ISBN 10 (hardcover)</t>
  </si>
  <si>
    <t>ISBN 13 (hardcover)</t>
  </si>
  <si>
    <t>EISBN 10</t>
  </si>
  <si>
    <t>EISBN 13</t>
  </si>
  <si>
    <t>ISBN 13 Print + Perpetual</t>
  </si>
  <si>
    <t>Estimated Page Count</t>
  </si>
  <si>
    <t>Brief Description</t>
  </si>
  <si>
    <t>Topics Covered</t>
  </si>
  <si>
    <t>Key Features</t>
  </si>
  <si>
    <t>BISAC 1</t>
  </si>
  <si>
    <t>BISAC 2</t>
  </si>
  <si>
    <t>BISAC 3</t>
  </si>
  <si>
    <t>BIC</t>
  </si>
  <si>
    <t>Persistent URL</t>
  </si>
  <si>
    <t>Website URL</t>
  </si>
  <si>
    <t>08/31/2012</t>
  </si>
  <si>
    <t>Business Science Reference</t>
  </si>
  <si>
    <t>Business and Management</t>
  </si>
  <si>
    <t>Accounting and Finance</t>
  </si>
  <si>
    <t>Accounting &amp; Finance</t>
  </si>
  <si>
    <t>Edited</t>
  </si>
  <si>
    <t>Simulation in Computational Finance and Economics: Tools and Emerging Applications</t>
  </si>
  <si>
    <t>Biliana Alexandrova-Kabadjova</t>
  </si>
  <si>
    <t>Serafin Martinez-Jaramillo</t>
  </si>
  <si>
    <t>Alma Lilia Garcia-Almanza</t>
  </si>
  <si>
    <t>Edward Tsang</t>
  </si>
  <si>
    <t>Banco de Mexico, Mexico</t>
  </si>
  <si>
    <t>University of Essex, UK</t>
  </si>
  <si>
    <t>Simulation has become a tool difficult to substitute in many scientific areas like manufacturing, medicine, telecommunications, games, etc. Finance is one of such areas where simulation is a commonly used tool; for example, we can find Monte Carlo simulation in many financial applications like market risk analysis, portfolio optimization, credit risk related applications, etc.Simulation in Computational Finance and Economics: Tools and Emerging Applications presents a thorough collection of works, covering several rich and highly productive areas of research including Risk Management, Agent-Based Simulation, and Payment Methods and Systems, topics that have found new motivations after the strong recession experienced in the last few years. Despite the fact that simulation is widely accepted as a prominent tool, dealing with a simulation-based project requires specific management abilities of the researchers. Economic researchers will find an excellent reference to introduce them to the computational simulation models. The works presented in this book can be used as an inspiration for economic researchers interested in creating their own computational models in their respective fields.</t>
  </si>
  <si>
    <t>Agent Based Simulations in Economics and Finance; Computational risk analysis and modeling; Financial Markets; Game Theory; High frequency trading; Simulations payment systems and methods; Systemic risk models;</t>
  </si>
  <si>
    <t>BUS027000</t>
  </si>
  <si>
    <t>BUS069000</t>
  </si>
  <si>
    <t>KF</t>
  </si>
  <si>
    <t>http://services.igi-global.com/resolvedoi/resolve.aspx?doi=10.4018/978-1-4666-2011-7</t>
  </si>
  <si>
    <t>http://www.igi-global.com/book/simulation-computational-finance-economics/64901</t>
  </si>
  <si>
    <t>Information Science Reference</t>
  </si>
  <si>
    <t>Industrial Informatics</t>
  </si>
  <si>
    <t>Industrial Dynamics, Innovation Policy, and Economic Growth through Technological Advancements</t>
  </si>
  <si>
    <t>I. Hakan Yetkiner</t>
  </si>
  <si>
    <t>M. Teoman Pamukcu</t>
  </si>
  <si>
    <t>Erkan Erdil</t>
  </si>
  <si>
    <t>Izmir University of Economics, Turkey</t>
  </si>
  <si>
    <t>Middle East Technical University, Turkey</t>
  </si>
  <si>
    <t>By harnessing technological progress, good innovation policies can help enhance economic growth. New research offers additional insights into the design and application of such innovative policies.Industrial Dynamics, Innovation Policy, and Economic Growth through Technological Advancements examines the nature of the process of technological change in different sectors of an array of countries, analyzing the impact of innovation as well as research and development activities on different outcomes in different fields and assessing the design and impact of policies aimed at enhancing innovativeness of firms. The analyses and findings of the studies in this book contribute to the advancement of knowledge in the field of industrial dynamics, innovation policies, and economic growth.</t>
  </si>
  <si>
    <t>Academic Patenting; Development Strategies; Economics; Foreign Direct Investment; Innovation Cluster Development Potential; Manufacturing Industry; Multinational Enterprises; Research and Development; Small and Media Enterprises (SME); Technology Gap;</t>
  </si>
  <si>
    <t>TEC009060</t>
  </si>
  <si>
    <t>TEC018000</t>
  </si>
  <si>
    <t>KCD</t>
  </si>
  <si>
    <t>http://services.igi-global.com/resolvedoi/resolve.aspx?doi=10.4018/978-1-4666-1978-4</t>
  </si>
  <si>
    <t>http://www.igi-global.com/book/industrial-dynamics-innovation-policy-economic/64905</t>
  </si>
  <si>
    <t>03/31/2012</t>
  </si>
  <si>
    <t>Global Business</t>
  </si>
  <si>
    <t>Advancing Technologies for Asian Business and Economics: Information Management Developments</t>
  </si>
  <si>
    <t>Dasho Karma Ura</t>
  </si>
  <si>
    <t>Patricia Ordóñez de Pablos</t>
  </si>
  <si>
    <t>Centre for Bhutan Studies</t>
  </si>
  <si>
    <t>Universidad de Oviedo, Spain</t>
  </si>
  <si>
    <t>Business in Asia is governed, as elsewhere around the globe, by a burgeoning amount of information in the form of analytics, knowledge, and research.Advancing Technologies for Asian Business and Economics: Information Management Developments offers the latest research available within the field of information management as it pertains to the Asian business market. The book promotes and coordinates developments in the field of Asian and Chinese studies, as well as presents strategic roles of IT and management towards sustainable development with emphasis on practical aspects in Asia. It provides a comprehensive resource for policymakers, government officials, academicians, and practitioners, with a wealth of valuable research on theories and practices which underpin successful business and management in Asia.</t>
  </si>
  <si>
    <t>Enterprise Resource Planning; Firm globalization; General enterprising tendency; Human factors ontology; Inflation forecasting; IT outsourcing; Key Intangible Performance Indicators; Knowledge contribution; Need-gap perspective; Small firm performance;</t>
  </si>
  <si>
    <t>BUS035000</t>
  </si>
  <si>
    <t>BUS083000</t>
  </si>
  <si>
    <t>COM000000</t>
  </si>
  <si>
    <t>KJK</t>
  </si>
  <si>
    <t>http://services.igi-global.com/resolvedoi/resolve.aspx?doi=10.4018/978-1-4666-0276-2</t>
  </si>
  <si>
    <t>http://www.igi-global.com/book/advancing-technologies-asian-business-economics/59724</t>
  </si>
  <si>
    <t>11/30/2011</t>
  </si>
  <si>
    <t>Information Ethics</t>
  </si>
  <si>
    <t>Ethical Models and Applications of Globalization: Cultural, Socio-Political and Economic Perspectives</t>
  </si>
  <si>
    <t>Charles Wankel</t>
  </si>
  <si>
    <t>Shaun Malleck</t>
  </si>
  <si>
    <t>St. John's University, USA</t>
  </si>
  <si>
    <t>University of California, Irvine, USA</t>
  </si>
  <si>
    <t>Continued growth of the global market necessitates research that establishes norms and practices and ensures the appropriate level of ethical concern for those who contribute to the process of globalization and are being affected by globalization.Ethical Models and Applications of Globalization: Cultural, Socio-Political and Economic Perspectives presents the work of researchers who seek to advance the understanding of both the ethical impact of globalization and the influence of globalization on ethical practices from various cultural, socio-political, economic, and religious perspectives. The aim of this reference work is to put forward empirically grounded methods for understanding both the effect that the process of globalization has on ethical practices in organizations and how this research can shape the course of economic globalization.</t>
  </si>
  <si>
    <t>Business Models of Global Poverty Reduction; Cosmopolitanism and Ethics; Ethics in Globalized Organizational Environments; Ethics of Global Tourism; Global Citizenship Education; Globalization and Labor Standards; Health Ethics; ICT and Ethics; Women and Globalization;</t>
  </si>
  <si>
    <t>POL033000</t>
  </si>
  <si>
    <t>POL038000</t>
  </si>
  <si>
    <t>JFFS</t>
  </si>
  <si>
    <t>http://services.igi-global.com/resolvedoi/resolve.aspx?doi=10.4018/978-1-61350-332-4</t>
  </si>
  <si>
    <t>http://www.igi-global.com/book/ethical-models-applications-globalization/53002</t>
  </si>
  <si>
    <t>09/30/2011</t>
  </si>
  <si>
    <t>Operations and Service Management</t>
  </si>
  <si>
    <t>Sustainable Development</t>
  </si>
  <si>
    <t>Advanced Analytics for Green and Sustainable Economic Development: Supply Chain Models and Financial Technologies</t>
  </si>
  <si>
    <t>Zongwei Luo</t>
  </si>
  <si>
    <t>The University of Hong Kong, Hong Kong</t>
  </si>
  <si>
    <t>Trends in green and sustainable development have and will continue to influence all major economies. Identifying the risks and opportunities associated with sustainable economic development and green analysis for sustainability warrants the use and study of advanced analytics.Advanced Analytics for Green and Sustainable Economic Development: Supply Chain Models and Financial Technologies focuses on the development of innovative techniques and tools that answer urgent questions in the global trend of sustainable economic development. This book will be useful to professionals, researchers, and policymakers working in various disciplines including business and economy, science and engineering, social sciences, government policy, and legal studies. Chapters in this work also provide a valuable resource for business managers concerned with the development of green business and application of low carbon practices.</t>
  </si>
  <si>
    <t>Bike Transportation System Design; Carbon Markets and Investments; Closed Loop Supply Chain Systems; Data Center Technology Roadmap; Global Financial Sector Alternatives; Low Carbon Economy; Renewable Energy Investment Strategies; Transition Management;</t>
  </si>
  <si>
    <t>BUS072000</t>
  </si>
  <si>
    <t>TEC010000</t>
  </si>
  <si>
    <t>RNU</t>
  </si>
  <si>
    <t>http://services.igi-global.com/resolvedoi/resolve.aspx?doi=10.4018/978-1-61350-156-6</t>
  </si>
  <si>
    <t>http://www.igi-global.com/book/advanced-analytics-green-sustainable-economic/52734</t>
  </si>
  <si>
    <t>06/30/2011</t>
  </si>
  <si>
    <t>Social Science</t>
  </si>
  <si>
    <t>Human Aspects of Technology</t>
  </si>
  <si>
    <t>Digital Divide &amp; Developing Countries</t>
  </si>
  <si>
    <t>E-Adoption and Socio-Economic Impacts: Emerging Infrastructural Effects</t>
  </si>
  <si>
    <t>Sushil K. Sharma</t>
  </si>
  <si>
    <t>Ball State University, USA</t>
  </si>
  <si>
    <t>N/A</t>
  </si>
  <si>
    <t>The study of e-adoption focuses on the implementation and use of the Internet and Internet-based technologies for personal and business activities. This field has become increasingly relevant due to the increased reliance upon the Internet among individuals in both developed and developing countries.E-Adoption and Socio-Economic Impacts: Emerging Infrastructural Effects identifies the multidimensional impact of e-adoption and provides theoretical and practical solutions for policy makers, managers, and researchers in government, industry, and academia. This publication unites research on all aspects of e-adoption with the aim of understanding this phenomenon on both an organizational and individual level.</t>
  </si>
  <si>
    <t>Adoption and Diffusion among SMEs; Consumer Acceptance of Internet Technology; Digital Divide and E-Readiness; E-government services; E-Learning Methods and Adoption Factors; Electronic Money; Internet Banking; Internet Marketing &amp; SMEs; Knowledge management implementation; Technology Adoption Rate Model;</t>
  </si>
  <si>
    <t>BUS000000</t>
  </si>
  <si>
    <t>BUS008000</t>
  </si>
  <si>
    <t>BUS073000</t>
  </si>
  <si>
    <t>KC</t>
  </si>
  <si>
    <t>http://services.igi-global.com/resolvedoi/resolve.aspx?doi=10.4018/978-1-60960-597-1</t>
  </si>
  <si>
    <t>http://www.igi-global.com/book/adoption-socio-economic-impacts/47109</t>
  </si>
  <si>
    <t>10/31/2010</t>
  </si>
  <si>
    <t>International Exploration of Technology Equity and the Digital Divide: Critical, Historical and Social Perspectives</t>
  </si>
  <si>
    <t>Patricia Randolph Leigh</t>
  </si>
  <si>
    <t>Iowa State University, USA</t>
  </si>
  <si>
    <t>The digital divide is an global phenomenon that negatively affects groups around the world.International Exploration of Technology Equity and the Digital Divide: Critical, Historical and Social Perspectives explores and presents research that centers on the historical, political, sociological, and economic factors that engender global inequities. Acquiring such insights and knowledge is an important step towards rectifying socially ingrained inequities and a necessary step in working towards global justice in meaningful ways. This book aids those researching, teaching, and studying in the area of digital equity or in the broader contexts of social and global justice. Moreover, this reference provides valuable insights for professionals and researchers interested in examining issues of technology equity from various critical social theories.</t>
  </si>
  <si>
    <t>Computing in developing countries; Cultural pluralism; Digital abyss in Zimbabwe; Digital divide in East Asian education; Digital equity in a traditional culture; Digital technology adoption; Technological determinism; Technology access and use in education; Technology as a public good; The power of new media to support decolonization efforts;</t>
  </si>
  <si>
    <t>TEC052000</t>
  </si>
  <si>
    <t>TEC056000</t>
  </si>
  <si>
    <t>TBX</t>
  </si>
  <si>
    <t>http://services.igi-global.com/resolvedoi/resolve.aspx?doi=10.4018/978-1-61520-793-0</t>
  </si>
  <si>
    <t>http://www.igi-global.com/book/international-exploration-technology-equity-digital/41913</t>
  </si>
  <si>
    <t>08/31/2010</t>
  </si>
  <si>
    <t>E-Commerce</t>
  </si>
  <si>
    <t>E-Banking and Emerging Multidisciplinary Processes: Social, Economical and Organizational Models</t>
  </si>
  <si>
    <t>Mohammad Ali Sarlak</t>
  </si>
  <si>
    <t>Asghar Abolhasani Hastiani</t>
  </si>
  <si>
    <t>Payame Noor University, Iran</t>
  </si>
  <si>
    <t>The innovative utilization of the Internet and other information and communication technologies in the banking sector has created somewhat of an e-banking phenomenon.E-Banking and Emerging Multidisciplinary Processes: Social, Economical and Organizational Models advances the knowledge and practice of all facets of electronic banking. This cutting edge publication emphasizes emerging e-banking theories, technologies, strategies, and challenges to stimulate and disseminate information to research, business, and banking communities. It develops a comprehensive framework for e-banking through a multidisciplinary approach, while taking into account the implications it has on traditional banks, businesses, and economies.</t>
  </si>
  <si>
    <t>Business Model of Internet Banks; Customer Service Improvement in Developing Economy; E-payment Protocol; Global E-banking; Improving E-society through E-banking; KM Strategic Alignment in the Banking Sector; Modern Banking Technology; RFID Technology in the Banking Sector; Verification and Analysis of Factors in Implementation of E-banking; Volatile Business Environment;</t>
  </si>
  <si>
    <t>BUS090020</t>
  </si>
  <si>
    <t>SOC031000</t>
  </si>
  <si>
    <t>KFFK</t>
  </si>
  <si>
    <t>http://services.igi-global.com/resolvedoi/resolve.aspx?doi=10.4018/978-1-61520-635-3</t>
  </si>
  <si>
    <t>http://www.igi-global.com/book/banking-emerging-multidisciplinary-processes/41743</t>
  </si>
  <si>
    <t>06/30/2010</t>
  </si>
  <si>
    <t>Computer Science and Information Technology</t>
  </si>
  <si>
    <t>Global Information Technology</t>
  </si>
  <si>
    <t>E-Strategies for Technological Diffusion and Adoption: National ICT Approaches for Socioeconomic Development</t>
  </si>
  <si>
    <t>Sherif Kamel</t>
  </si>
  <si>
    <t>American University in Cairo, Egypt</t>
  </si>
  <si>
    <t>Information and communication technology (ICT) innovations provide significant implications for business and socioeconomic development due to the role it plays in the diffusion of knowledge sharing, community development, and equality.E-Strategies for Technological Diffusion and Adoption: National ICT Approaches for Socioeconomic Development provides comprehensive coverage and definitions of the most important issues, concepts, trends, and technologies related to the adoption, diffusion, and adaptation of national electronic strategies for ICTs in socioeconomic development. This book addresses the importance of such strategies as setting national agendas to complement efforts and resources allocated, as well as includes model strategies, implications, and case studies to work as models for future implementations.</t>
  </si>
  <si>
    <t>Accelerated introduction of e-business in SMEs; Broadband use; Digital divide; Electronic government readiness; Factors affecting adoption of ICT by SMEs; ICT and socioeconomic development; ICT in developing countries; ICT-based education initiatives; Knowledge and information in agricultural development; National ICT strategies;</t>
  </si>
  <si>
    <t>COM079010</t>
  </si>
  <si>
    <t>COM079000</t>
  </si>
  <si>
    <t>KJE</t>
  </si>
  <si>
    <t>http://services.igi-global.com/resolvedoi/resolve.aspx?doi=10.4018/978-1-60566-388-3</t>
  </si>
  <si>
    <t>http://www.igi-global.com/book/strategies-technological-diffusion-adoption/37331</t>
  </si>
  <si>
    <t>02/28/2010</t>
  </si>
  <si>
    <t>Economics and Economic Theory</t>
  </si>
  <si>
    <t>Sustainable Economic Development and the Influence of Information Technologies: Dynamics of Knowledge Society Transformation</t>
  </si>
  <si>
    <t>Muhammed Karatas</t>
  </si>
  <si>
    <t>Mustafa Zihni Tunca</t>
  </si>
  <si>
    <t>Mugla University, Turkey</t>
  </si>
  <si>
    <t>Suleyman Demirel University, Turkey</t>
  </si>
  <si>
    <t>Positive change in society depends highly on a variety of innovative technologies. Sustainability and transformation of the knowledge society helps create developing nations that can survive during times of global turbulence.Sustainable Economic Development and the Influence of Information Technologies: Dynamics of Knowledge Society Transformation provides relevant theoretical frameworks and the latest empirical research findings in the area of information technology as it relates to sustainable economic development and the development of knowledge societies. This innovative publication highlights the influence of information technologies and the significance of the knowledge society on economic development in the 21st century.</t>
  </si>
  <si>
    <t>Climate change and sustainable technologies; Factors promoting IT use by SMEs; Foreign Direct Investment; Identifying sources of growth; IT-enabled services; Lessons for development economists; Regional innovation strategies; Savings, investments, and sustainable growth; Sustainable Development; Sustaining economic growth;</t>
  </si>
  <si>
    <t>EDU041000</t>
  </si>
  <si>
    <t>COM051230</t>
  </si>
  <si>
    <t>http://services.igi-global.com/resolvedoi/resolve.aspx?doi=10.4018/978-1-61520-709-1</t>
  </si>
  <si>
    <t>http://www.igi-global.com/book/sustainable-economic-development-influence-information/37279</t>
  </si>
  <si>
    <t>07/31/2009</t>
  </si>
  <si>
    <t>Electronic Services</t>
  </si>
  <si>
    <t>Electronic Services &amp; Service Science</t>
  </si>
  <si>
    <t>Authored</t>
  </si>
  <si>
    <t>Service Science for Socio-Economical and Information Systems Advancement: Holistic Methodologies</t>
  </si>
  <si>
    <t>Adamantios Koumpis</t>
  </si>
  <si>
    <t>ALTEC Software S.A., Greece</t>
  </si>
  <si>
    <t>Services both as a science and as a practice in today's corporate environments are suffering from many suboptimalities. A compromise of both organizational and technological aspects provides the answer to many pitfalls and shortcomings currently faced.Service Science for Socio-Economical and Information Systems Advancement: Holistic Methodologies sheds light on a variety of issues and shortcomings of service-based economies by analyzing situations and modern practices that improve the way researchers, field practitioners, and ICT professionals account for their core business service-related activities. This defining body of research provides a broad perspective of how to improve service creation, production, and management of assets.</t>
  </si>
  <si>
    <t>Carambola approach; Collaborative environment; Collaborative versus competitive paradigm; Dilemma service; Nature of services; Service analysis model; Service conceptualization; Service science; Service synthesis; Supply Chain Management; Typology;</t>
  </si>
  <si>
    <t>BUS063000</t>
  </si>
  <si>
    <t>BUS098000</t>
  </si>
  <si>
    <t>http://services.igi-global.com/resolvedoi/resolve.aspx?doi=10.4018/978-1-60566-683-9</t>
  </si>
  <si>
    <t>http://www.igi-global.com/book/service-science-socio-economical-information/899</t>
  </si>
  <si>
    <t>07/31/2008</t>
  </si>
  <si>
    <t>Artificial Intelligence</t>
  </si>
  <si>
    <t>Neural Networks</t>
  </si>
  <si>
    <t>Artificial Higher Order Neural Networks for Economics and Business</t>
  </si>
  <si>
    <t>Ming Zhang</t>
  </si>
  <si>
    <t>Christopher Newport University, USA</t>
  </si>
  <si>
    <t>Artificial Higher Order Neural Networks (HONNs) significantly change the research methodology that is used in economics and business areas for nonlinear data simulation and prediction. With the important advances in HONNs, it becomes imperative to remain knowledgeable about its benefits and improvements.Artificial Higher Order Neural Networks for Economics and Business is the first book to provide practical education and applications for the millions of professionals working in economics, accounting, finance and other business areas on HONNs and the ease of their usage to obtain more accurate application results. This source provides significant, informative advancements in the subject and introduces the concepts of HONN group models and adaptive HONNs.</t>
  </si>
  <si>
    <t>Accounting HONNs; Adaptive HONNs; Artificial Higher Order Neural Networks; Banking HONNs; Business HONNs; Economic HONNs; Higher order neural network; SINC HONNs; SINCHONNsim; SPHONNsim; SXSHONNsim; THONNsim; Time series prediction; Trigonometric HONNs; UCSHONNsim; Ultra high frequency HONNs;</t>
  </si>
  <si>
    <t>COM042000</t>
  </si>
  <si>
    <t>http://services.igi-global.com/resolvedoi/resolve.aspx?doi=10.4018/978-1-59904-897-0</t>
  </si>
  <si>
    <t>http://www.igi-global.com/book/artificial-higher-order-neural-networks/83</t>
  </si>
  <si>
    <t>07/30/2007</t>
  </si>
  <si>
    <t>Information Technology and Economic Development</t>
  </si>
  <si>
    <t>Yutaka Kurihara</t>
  </si>
  <si>
    <t>Sadayoshi Takaya</t>
  </si>
  <si>
    <t>Hisashi Harui</t>
  </si>
  <si>
    <t>Hiroshi Kamae</t>
  </si>
  <si>
    <t>Aichi University, Japan</t>
  </si>
  <si>
    <t>Kansai University, Japan</t>
  </si>
  <si>
    <t>Kwansei Gakuin University, Japan</t>
  </si>
  <si>
    <t>Hitotsubashi University, Japan</t>
  </si>
  <si>
    <t>Information technology has already changed the face of many activities in organizational, economic, and societal domains, and holds strong promise for future development.Information Technology and Economic Development collects defining research on the impact information technology (IT) has on fields such as politics, education, sociology, and commerce, with a unifying focus on the benefits of IT for developing countries, which have not been clearly defined. By comprehensively treating the challenges and obstacles that must be overcome to achieve further IT advancement in the developing world, this book provides a must-have reference for libraries serving the international research community.</t>
  </si>
  <si>
    <t>Application of Computer Technology; Asymmetric Volatility; Digitally-divided Society; Domestic and Global Markets in the IT Age; E-commerce Contribution to Economic Growth; E-government readiness; E-learning Implementation; Economic Climates; Economic Development; Evolution of ICT; Information Technology and the Environment; Innovative Engineering in IT; International Institute for Knowledge Management; International Reserves Accumulation; Internet Banking Adoption; IT and Software Industry; IT Promotion Policies for Economic Development; Macroeconomic Announcements; Relationships Between Economic Climates; Society and the World Wide Web in Developing Countries; Strategies for Cultural Economic Development; Thai Stock Market Development;</t>
  </si>
  <si>
    <t>COM004000</t>
  </si>
  <si>
    <t>TEC000000</t>
  </si>
  <si>
    <t>http://services.igi-global.com/resolvedoi/resolve.aspx?doi=10.4018/978-1-59904-579-5</t>
  </si>
  <si>
    <t>http://www.igi-global.com/book/information-technology-economic-development/580</t>
  </si>
  <si>
    <t>04/30/2007</t>
  </si>
  <si>
    <t>Systems and Software Engineering</t>
  </si>
  <si>
    <t>Open Source Software</t>
  </si>
  <si>
    <t>Handbook of Research on Open Source Software: Technological, Economic, and Social Perspectives</t>
  </si>
  <si>
    <t>Kirk St.Amant</t>
  </si>
  <si>
    <t>Brian Still</t>
  </si>
  <si>
    <t>East Carolina University, USA</t>
  </si>
  <si>
    <t>Texas Tech University, USA</t>
  </si>
  <si>
    <t>The Handbook of Research on Open Source Software: Technological, Economic, and Social Perspectives is one of the few texts to combine OSS in public and private sector activities into a single reference source. This authoritative publication examines how the use of open source software (OSS) affects practices in society, business, government, education, and law. It provides a balance of theoretical perspectives, experiences, and cases in relation to these key areas.This thorough collection includes an overview of the culture from which OSS emerged and the development practices though which OSS is created and modified. The Handbook of Research on Open Source Software: Technological, Economic, and Social Perspectives is an international collaboration including authors from six continents and more than 12 countries. This multinational and multicultural perspective becomes crucial when making effective decisions about software in today's global policy and business environments. This text is an essential reference to business persons, policy makers, educators, and private citizens who are curious about how factors related to OSS may affect different aspects of their lives.</t>
  </si>
  <si>
    <t>Accounting and Enterprise Systems; Business Models; Communities of practice; Dependencies, Networks, and Priorities; Evolution of Free Software; GLW Infrastructure; Governance; Hacker Culture and the FLOSS Innovation; Legal and Economic Justification for Software Protection; Morality and Pragmatism; Nonprofit Context; Novell’s Open Source Evolution; Open Access Publishing; Open Source E-learning Systems; Open Source Software; Open Source Software Engineering; Open Source Software Evaluation; Open Source Web Portals; OSS Adoption in the Legal Services Community; Patchwork Prototyping; Prototyping; Revenue Models; Social and Economical Impacts; Social Technologies and the Digital Commons; Software Engineering Education;</t>
  </si>
  <si>
    <t>Contributions by 104 of the world’s leading experts A single source for comprehensive information on an expansive field In-depth definitions for more than 350 key terms Organized by topic and indexed, making it a convenient method of reference for all IT/IS scholars and professionals More than 1,500 comprehensive references to existing literature and research on open source software Cross-referencing of key terms, figures, and information pertinent to open source software</t>
  </si>
  <si>
    <t>COM005000</t>
  </si>
  <si>
    <t>http://services.igi-global.com/resolvedoi/resolve.aspx?doi=10.4018/978-1-59140-999-1</t>
  </si>
  <si>
    <t>http://www.igi-global.com/book/handbook-research-open-source-software/494</t>
  </si>
  <si>
    <t>03/31/2006</t>
  </si>
  <si>
    <t>Idea Group Publishing</t>
  </si>
  <si>
    <t>Outsourcing</t>
  </si>
  <si>
    <t>Outsourcing and Offshoring in the 21st Century: A Socio-Economic Perspective</t>
  </si>
  <si>
    <t>Harbhajan Kehal</t>
  </si>
  <si>
    <t>Varinder Singh</t>
  </si>
  <si>
    <t>University of Western Sydney, Australia</t>
  </si>
  <si>
    <t>IT Consultant, Australia</t>
  </si>
  <si>
    <t>Outsourcing and Offshoring in the 21st Century: A Socio-Economic Perspective covers various aspects of outsourcing and offshoring and the influences, challenges, and socio-economic impacts of this phenomenon. It provides information as to the economic impacts to developing, as well as developed, countries, using case studies to highlight pertinent points.Outsourcing and Offshoring in the 21st Century: A Socio-Economic Perspective provides a compilation of the latest literature on outsourcing and offshoring, while discussing short-term and long-term implications. This book is useful to academicians, students, and business people who are considering outsourcing and moving offshore for suppliers and partners around the world.</t>
  </si>
  <si>
    <t>BUS065000</t>
  </si>
  <si>
    <t>BUS097000</t>
  </si>
  <si>
    <t>COM064000</t>
  </si>
  <si>
    <t>http://services.igi-global.com/resolvedoi/resolve.aspx?doi=10.4018/978-1-59140-875-8</t>
  </si>
  <si>
    <t>http://www.igi-global.com/book/outsourcing-offshoring-21st-century/828</t>
  </si>
  <si>
    <t>The Economic and Social Impacts of E-Commerce</t>
  </si>
  <si>
    <t>Sam Lubbe</t>
  </si>
  <si>
    <t>E-Commerce has brought about many changes in organizations and has had significant impacts on the quality of life that is experienced by individuals or even indirectly as members of society. The need to have fast and efficient information on products is crucial to our socially conscious and technologically dependent society; hence, information technology has increased the intolerable burden of handling the increasing amount of information and human errors which the society is expected to contend with. The Economic and Social Impacts of E-Commerce addresses issues associated with the advent of e-commerce, and its significance within society.</t>
  </si>
  <si>
    <t>COM053000</t>
  </si>
  <si>
    <t>SOC004000</t>
  </si>
  <si>
    <t>http://services.igi-global.com/resolvedoi/resolve.aspx?doi=10.4018/978-1-59140-043-1</t>
  </si>
  <si>
    <t>http://www.igi-global.com/book/economic-social-impacts-commerce/992</t>
  </si>
</sst>
</file>

<file path=xl/styles.xml><?xml version="1.0" encoding="utf-8"?>
<styleSheet xmlns="http://schemas.openxmlformats.org/spreadsheetml/2006/main">
  <fonts count="2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b/>
      <sz val="9"/>
      <color rgb="FFFFFFFF"/>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5F606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A9A9A9"/>
      </left>
      <right style="thin">
        <color rgb="FFA9A9A9"/>
      </right>
      <top style="thin">
        <color rgb="FFA9A9A9"/>
      </top>
      <bottom style="thin">
        <color rgb="FFA9A9A9"/>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
    <xf numFmtId="0" fontId="0" fillId="0" borderId="0" xfId="0"/>
    <xf numFmtId="0" fontId="0" fillId="0" borderId="10" xfId="0" applyBorder="1"/>
    <xf numFmtId="0" fontId="18" fillId="0" borderId="10" xfId="0" applyFont="1" applyBorder="1"/>
    <xf numFmtId="0" fontId="18" fillId="0" borderId="11" xfId="0" applyFont="1" applyBorder="1" applyAlignment="1">
      <alignment horizontal="left" wrapText="1"/>
    </xf>
    <xf numFmtId="14" fontId="18" fillId="0" borderId="11" xfId="0" applyNumberFormat="1" applyFont="1" applyBorder="1" applyAlignment="1">
      <alignment horizontal="left" wrapText="1"/>
    </xf>
    <xf numFmtId="0" fontId="19" fillId="33" borderId="11"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P17"/>
  <sheetViews>
    <sheetView showGridLines="0" tabSelected="1" workbookViewId="0"/>
  </sheetViews>
  <sheetFormatPr defaultRowHeight="15"/>
  <cols>
    <col min="1" max="2" width="9.28515625" style="1" customWidth="1"/>
    <col min="3" max="6" width="21.42578125" style="1" customWidth="1"/>
    <col min="7" max="8" width="9.28515625" style="1" customWidth="1"/>
    <col min="9" max="9" width="32.140625" style="1" customWidth="1"/>
    <col min="10" max="13" width="21.42578125" style="1" customWidth="1"/>
    <col min="14" max="18" width="21.42578125" style="1" hidden="1" customWidth="1"/>
    <col min="19" max="22" width="21.42578125" style="1" customWidth="1"/>
    <col min="23" max="27" width="21.42578125" style="1" hidden="1" customWidth="1"/>
    <col min="28" max="32" width="15.7109375" style="1" customWidth="1"/>
    <col min="33" max="33" width="9.28515625" style="1" customWidth="1"/>
    <col min="34" max="36" width="32.140625" style="1" customWidth="1"/>
    <col min="37" max="40" width="9.28515625" style="1" customWidth="1"/>
    <col min="41" max="42" width="32.140625" style="1" customWidth="1"/>
    <col min="43" max="16384" width="9.140625" style="1"/>
  </cols>
  <sheetData>
    <row r="1" spans="1:42" s="2" customFormat="1" ht="22.5" customHeight="1">
      <c r="A1" s="5" t="s">
        <v>0</v>
      </c>
      <c r="B1" s="5" t="s">
        <v>1</v>
      </c>
      <c r="C1" s="5" t="s">
        <v>2</v>
      </c>
      <c r="D1" s="5" t="s">
        <v>3</v>
      </c>
      <c r="E1" s="5" t="s">
        <v>4</v>
      </c>
      <c r="F1" s="5" t="s">
        <v>5</v>
      </c>
      <c r="G1" s="5" t="s">
        <v>6</v>
      </c>
      <c r="H1" s="5" t="s">
        <v>7</v>
      </c>
      <c r="I1" s="5" t="s">
        <v>8</v>
      </c>
      <c r="J1" s="5" t="s">
        <v>9</v>
      </c>
      <c r="K1" s="5" t="s">
        <v>10</v>
      </c>
      <c r="L1" s="5" t="s">
        <v>11</v>
      </c>
      <c r="M1" s="5" t="s">
        <v>12</v>
      </c>
      <c r="N1" s="5" t="s">
        <v>13</v>
      </c>
      <c r="O1" s="5" t="s">
        <v>14</v>
      </c>
      <c r="P1" s="5" t="s">
        <v>15</v>
      </c>
      <c r="Q1" s="5" t="s">
        <v>16</v>
      </c>
      <c r="R1" s="5" t="s">
        <v>17</v>
      </c>
      <c r="S1" s="5" t="s">
        <v>18</v>
      </c>
      <c r="T1" s="5" t="s">
        <v>19</v>
      </c>
      <c r="U1" s="5" t="s">
        <v>20</v>
      </c>
      <c r="V1" s="5" t="s">
        <v>21</v>
      </c>
      <c r="W1" s="5" t="s">
        <v>22</v>
      </c>
      <c r="X1" s="5" t="s">
        <v>23</v>
      </c>
      <c r="Y1" s="5" t="s">
        <v>24</v>
      </c>
      <c r="Z1" s="5" t="s">
        <v>25</v>
      </c>
      <c r="AA1" s="5" t="s">
        <v>26</v>
      </c>
      <c r="AB1" s="5" t="s">
        <v>27</v>
      </c>
      <c r="AC1" s="5" t="s">
        <v>28</v>
      </c>
      <c r="AD1" s="5" t="s">
        <v>29</v>
      </c>
      <c r="AE1" s="5" t="s">
        <v>30</v>
      </c>
      <c r="AF1" s="5" t="s">
        <v>31</v>
      </c>
      <c r="AG1" s="5" t="s">
        <v>32</v>
      </c>
      <c r="AH1" s="5" t="s">
        <v>33</v>
      </c>
      <c r="AI1" s="5" t="s">
        <v>34</v>
      </c>
      <c r="AJ1" s="5" t="s">
        <v>35</v>
      </c>
      <c r="AK1" s="5" t="s">
        <v>36</v>
      </c>
      <c r="AL1" s="5" t="s">
        <v>37</v>
      </c>
      <c r="AM1" s="5" t="s">
        <v>38</v>
      </c>
      <c r="AN1" s="5" t="s">
        <v>39</v>
      </c>
      <c r="AO1" s="5" t="s">
        <v>40</v>
      </c>
      <c r="AP1" s="5" t="s">
        <v>41</v>
      </c>
    </row>
    <row r="2" spans="1:42" s="2" customFormat="1" ht="22.5" customHeight="1">
      <c r="A2" s="3" t="s">
        <v>42</v>
      </c>
      <c r="B2" s="3">
        <v>2013</v>
      </c>
      <c r="C2" s="3" t="s">
        <v>43</v>
      </c>
      <c r="D2" s="3" t="s">
        <v>44</v>
      </c>
      <c r="E2" s="3" t="s">
        <v>45</v>
      </c>
      <c r="F2" s="3" t="s">
        <v>46</v>
      </c>
      <c r="G2" s="3" t="s">
        <v>47</v>
      </c>
      <c r="H2" s="3">
        <v>1</v>
      </c>
      <c r="I2" s="3" t="s">
        <v>48</v>
      </c>
      <c r="J2" s="3" t="s">
        <v>49</v>
      </c>
      <c r="K2" s="3" t="s">
        <v>50</v>
      </c>
      <c r="L2" s="3" t="s">
        <v>51</v>
      </c>
      <c r="M2" s="3" t="s">
        <v>52</v>
      </c>
      <c r="N2" s="3"/>
      <c r="O2" s="3"/>
      <c r="P2" s="3"/>
      <c r="Q2" s="3"/>
      <c r="R2" s="3"/>
      <c r="S2" s="3" t="s">
        <v>53</v>
      </c>
      <c r="T2" s="3" t="s">
        <v>53</v>
      </c>
      <c r="U2" s="3" t="s">
        <v>53</v>
      </c>
      <c r="V2" s="3" t="s">
        <v>54</v>
      </c>
      <c r="W2" s="3"/>
      <c r="X2" s="3"/>
      <c r="Y2" s="3"/>
      <c r="Z2" s="3"/>
      <c r="AA2" s="3"/>
      <c r="AB2" s="3" t="str">
        <f>"1-4666-2011-0"</f>
        <v>1-4666-2011-0</v>
      </c>
      <c r="AC2" s="3" t="str">
        <f>"978-1-4666-2011-7"</f>
        <v>978-1-4666-2011-7</v>
      </c>
      <c r="AD2" s="3" t="str">
        <f>"1-4666-2012-9"</f>
        <v>1-4666-2012-9</v>
      </c>
      <c r="AE2" s="3" t="str">
        <f>"978-1-4666-2012-4"</f>
        <v>978-1-4666-2012-4</v>
      </c>
      <c r="AF2" s="3" t="str">
        <f>"978-1-4666-2013-1"</f>
        <v>978-1-4666-2013-1</v>
      </c>
      <c r="AG2" s="3">
        <v>378</v>
      </c>
      <c r="AH2" s="3" t="s">
        <v>55</v>
      </c>
      <c r="AI2" s="3" t="s">
        <v>56</v>
      </c>
      <c r="AJ2" s="3"/>
      <c r="AK2" s="3" t="s">
        <v>57</v>
      </c>
      <c r="AL2" s="3" t="s">
        <v>57</v>
      </c>
      <c r="AM2" s="3" t="s">
        <v>58</v>
      </c>
      <c r="AN2" s="3" t="s">
        <v>59</v>
      </c>
      <c r="AO2" s="3" t="s">
        <v>60</v>
      </c>
      <c r="AP2" s="3" t="s">
        <v>61</v>
      </c>
    </row>
    <row r="3" spans="1:42" s="2" customFormat="1" ht="22.5" customHeight="1">
      <c r="A3" s="3" t="s">
        <v>42</v>
      </c>
      <c r="B3" s="3">
        <v>2013</v>
      </c>
      <c r="C3" s="3" t="s">
        <v>62</v>
      </c>
      <c r="D3" s="3" t="s">
        <v>44</v>
      </c>
      <c r="E3" s="3" t="s">
        <v>63</v>
      </c>
      <c r="F3" s="3" t="s">
        <v>63</v>
      </c>
      <c r="G3" s="3" t="s">
        <v>47</v>
      </c>
      <c r="H3" s="3">
        <v>1</v>
      </c>
      <c r="I3" s="3" t="s">
        <v>64</v>
      </c>
      <c r="J3" s="3" t="s">
        <v>65</v>
      </c>
      <c r="K3" s="3" t="s">
        <v>66</v>
      </c>
      <c r="L3" s="3" t="s">
        <v>67</v>
      </c>
      <c r="M3" s="3"/>
      <c r="N3" s="3"/>
      <c r="O3" s="3"/>
      <c r="P3" s="3"/>
      <c r="Q3" s="3"/>
      <c r="R3" s="3"/>
      <c r="S3" s="3" t="s">
        <v>68</v>
      </c>
      <c r="T3" s="3" t="s">
        <v>69</v>
      </c>
      <c r="U3" s="3" t="s">
        <v>69</v>
      </c>
      <c r="V3" s="3"/>
      <c r="W3" s="3"/>
      <c r="X3" s="3"/>
      <c r="Y3" s="3"/>
      <c r="Z3" s="3"/>
      <c r="AA3" s="3"/>
      <c r="AB3" s="3" t="str">
        <f>"1-4666-1978-3"</f>
        <v>1-4666-1978-3</v>
      </c>
      <c r="AC3" s="3" t="str">
        <f>"978-1-4666-1978-4"</f>
        <v>978-1-4666-1978-4</v>
      </c>
      <c r="AD3" s="3" t="str">
        <f>"1-4666-1979-1"</f>
        <v>1-4666-1979-1</v>
      </c>
      <c r="AE3" s="3" t="str">
        <f>"978-1-4666-1979-1"</f>
        <v>978-1-4666-1979-1</v>
      </c>
      <c r="AF3" s="3" t="str">
        <f>"978-1-4666-1980-7"</f>
        <v>978-1-4666-1980-7</v>
      </c>
      <c r="AG3" s="3">
        <v>374</v>
      </c>
      <c r="AH3" s="3" t="s">
        <v>70</v>
      </c>
      <c r="AI3" s="3" t="s">
        <v>71</v>
      </c>
      <c r="AJ3" s="3"/>
      <c r="AK3" s="3" t="s">
        <v>72</v>
      </c>
      <c r="AL3" s="3" t="s">
        <v>72</v>
      </c>
      <c r="AM3" s="3" t="s">
        <v>73</v>
      </c>
      <c r="AN3" s="3" t="s">
        <v>74</v>
      </c>
      <c r="AO3" s="3" t="s">
        <v>75</v>
      </c>
      <c r="AP3" s="3" t="s">
        <v>76</v>
      </c>
    </row>
    <row r="4" spans="1:42" s="2" customFormat="1" ht="22.5" customHeight="1">
      <c r="A4" s="3" t="s">
        <v>77</v>
      </c>
      <c r="B4" s="3">
        <v>2012</v>
      </c>
      <c r="C4" s="3" t="s">
        <v>62</v>
      </c>
      <c r="D4" s="3" t="s">
        <v>44</v>
      </c>
      <c r="E4" s="3" t="s">
        <v>78</v>
      </c>
      <c r="F4" s="3" t="s">
        <v>78</v>
      </c>
      <c r="G4" s="3" t="s">
        <v>47</v>
      </c>
      <c r="H4" s="3">
        <v>1</v>
      </c>
      <c r="I4" s="3" t="s">
        <v>79</v>
      </c>
      <c r="J4" s="3" t="s">
        <v>80</v>
      </c>
      <c r="K4" s="3" t="s">
        <v>81</v>
      </c>
      <c r="L4" s="3"/>
      <c r="M4" s="3"/>
      <c r="N4" s="3"/>
      <c r="O4" s="3"/>
      <c r="P4" s="3"/>
      <c r="Q4" s="3"/>
      <c r="R4" s="3"/>
      <c r="S4" s="3" t="s">
        <v>82</v>
      </c>
      <c r="T4" s="3" t="s">
        <v>83</v>
      </c>
      <c r="U4" s="3"/>
      <c r="V4" s="3"/>
      <c r="W4" s="3"/>
      <c r="X4" s="3"/>
      <c r="Y4" s="3"/>
      <c r="Z4" s="3"/>
      <c r="AA4" s="3"/>
      <c r="AB4" s="3" t="str">
        <f>"1-4666-0276-7"</f>
        <v>1-4666-0276-7</v>
      </c>
      <c r="AC4" s="3" t="str">
        <f>"978-1-4666-0276-2"</f>
        <v>978-1-4666-0276-2</v>
      </c>
      <c r="AD4" s="3" t="str">
        <f>"1-4666-0277-5"</f>
        <v>1-4666-0277-5</v>
      </c>
      <c r="AE4" s="3" t="str">
        <f>"978-1-4666-0277-9"</f>
        <v>978-1-4666-0277-9</v>
      </c>
      <c r="AF4" s="3" t="str">
        <f>"978-1-4666-0278-6"</f>
        <v>978-1-4666-0278-6</v>
      </c>
      <c r="AG4" s="3">
        <v>329</v>
      </c>
      <c r="AH4" s="3" t="s">
        <v>84</v>
      </c>
      <c r="AI4" s="3" t="s">
        <v>85</v>
      </c>
      <c r="AJ4" s="3"/>
      <c r="AK4" s="3" t="s">
        <v>86</v>
      </c>
      <c r="AL4" s="3" t="s">
        <v>87</v>
      </c>
      <c r="AM4" s="3" t="s">
        <v>88</v>
      </c>
      <c r="AN4" s="3" t="s">
        <v>89</v>
      </c>
      <c r="AO4" s="3" t="s">
        <v>90</v>
      </c>
      <c r="AP4" s="3" t="s">
        <v>91</v>
      </c>
    </row>
    <row r="5" spans="1:42" s="2" customFormat="1" ht="22.5" customHeight="1">
      <c r="A5" s="3" t="s">
        <v>92</v>
      </c>
      <c r="B5" s="3">
        <v>2012</v>
      </c>
      <c r="C5" s="3" t="s">
        <v>43</v>
      </c>
      <c r="D5" s="3" t="s">
        <v>44</v>
      </c>
      <c r="E5" s="3" t="s">
        <v>78</v>
      </c>
      <c r="F5" s="3" t="s">
        <v>93</v>
      </c>
      <c r="G5" s="3" t="s">
        <v>47</v>
      </c>
      <c r="H5" s="3">
        <v>1</v>
      </c>
      <c r="I5" s="3" t="s">
        <v>94</v>
      </c>
      <c r="J5" s="3" t="s">
        <v>95</v>
      </c>
      <c r="K5" s="3" t="s">
        <v>96</v>
      </c>
      <c r="L5" s="3"/>
      <c r="M5" s="3"/>
      <c r="N5" s="3"/>
      <c r="O5" s="3"/>
      <c r="P5" s="3"/>
      <c r="Q5" s="3"/>
      <c r="R5" s="3"/>
      <c r="S5" s="3" t="s">
        <v>97</v>
      </c>
      <c r="T5" s="3" t="s">
        <v>98</v>
      </c>
      <c r="U5" s="3"/>
      <c r="V5" s="3"/>
      <c r="W5" s="3"/>
      <c r="X5" s="3"/>
      <c r="Y5" s="3"/>
      <c r="Z5" s="3"/>
      <c r="AA5" s="3"/>
      <c r="AB5" s="3" t="str">
        <f>"1-61350-332-6"</f>
        <v>1-61350-332-6</v>
      </c>
      <c r="AC5" s="3" t="str">
        <f>"978-1-61350-332-4"</f>
        <v>978-1-61350-332-4</v>
      </c>
      <c r="AD5" s="3" t="str">
        <f>"1-61350-333-4"</f>
        <v>1-61350-333-4</v>
      </c>
      <c r="AE5" s="3" t="str">
        <f>"978-1-61350-333-1"</f>
        <v>978-1-61350-333-1</v>
      </c>
      <c r="AF5" s="3" t="str">
        <f>"978-1-61350-334-8"</f>
        <v>978-1-61350-334-8</v>
      </c>
      <c r="AG5" s="3">
        <v>312</v>
      </c>
      <c r="AH5" s="3" t="s">
        <v>99</v>
      </c>
      <c r="AI5" s="3" t="s">
        <v>100</v>
      </c>
      <c r="AJ5" s="3"/>
      <c r="AK5" s="3" t="s">
        <v>101</v>
      </c>
      <c r="AL5" s="3" t="s">
        <v>101</v>
      </c>
      <c r="AM5" s="3" t="s">
        <v>102</v>
      </c>
      <c r="AN5" s="3" t="s">
        <v>103</v>
      </c>
      <c r="AO5" s="3" t="s">
        <v>104</v>
      </c>
      <c r="AP5" s="3" t="s">
        <v>105</v>
      </c>
    </row>
    <row r="6" spans="1:42" s="2" customFormat="1" ht="22.5" customHeight="1">
      <c r="A6" s="3" t="s">
        <v>106</v>
      </c>
      <c r="B6" s="3">
        <v>2012</v>
      </c>
      <c r="C6" s="3" t="s">
        <v>43</v>
      </c>
      <c r="D6" s="3" t="s">
        <v>44</v>
      </c>
      <c r="E6" s="3" t="s">
        <v>107</v>
      </c>
      <c r="F6" s="3" t="s">
        <v>108</v>
      </c>
      <c r="G6" s="3" t="s">
        <v>47</v>
      </c>
      <c r="H6" s="3">
        <v>1</v>
      </c>
      <c r="I6" s="3" t="s">
        <v>109</v>
      </c>
      <c r="J6" s="3" t="s">
        <v>110</v>
      </c>
      <c r="K6" s="3"/>
      <c r="L6" s="3"/>
      <c r="M6" s="3"/>
      <c r="N6" s="3"/>
      <c r="O6" s="3"/>
      <c r="P6" s="3"/>
      <c r="Q6" s="3"/>
      <c r="R6" s="3"/>
      <c r="S6" s="3" t="s">
        <v>111</v>
      </c>
      <c r="T6" s="3"/>
      <c r="U6" s="3"/>
      <c r="V6" s="3"/>
      <c r="W6" s="3"/>
      <c r="X6" s="3"/>
      <c r="Y6" s="3"/>
      <c r="Z6" s="3"/>
      <c r="AA6" s="3"/>
      <c r="AB6" s="3" t="str">
        <f>"1-61350-156-0"</f>
        <v>1-61350-156-0</v>
      </c>
      <c r="AC6" s="3" t="str">
        <f>"978-1-61350-156-6"</f>
        <v>978-1-61350-156-6</v>
      </c>
      <c r="AD6" s="3" t="str">
        <f>"1-61350-157-9"</f>
        <v>1-61350-157-9</v>
      </c>
      <c r="AE6" s="3" t="str">
        <f>"978-1-61350-157-3"</f>
        <v>978-1-61350-157-3</v>
      </c>
      <c r="AF6" s="3" t="str">
        <f>"978-1-61350-158-0"</f>
        <v>978-1-61350-158-0</v>
      </c>
      <c r="AG6" s="3">
        <v>254</v>
      </c>
      <c r="AH6" s="3" t="s">
        <v>112</v>
      </c>
      <c r="AI6" s="3" t="s">
        <v>113</v>
      </c>
      <c r="AJ6" s="3"/>
      <c r="AK6" s="3" t="s">
        <v>114</v>
      </c>
      <c r="AL6" s="3" t="s">
        <v>114</v>
      </c>
      <c r="AM6" s="3" t="s">
        <v>115</v>
      </c>
      <c r="AN6" s="3" t="s">
        <v>116</v>
      </c>
      <c r="AO6" s="3" t="s">
        <v>117</v>
      </c>
      <c r="AP6" s="3" t="s">
        <v>118</v>
      </c>
    </row>
    <row r="7" spans="1:42" s="2" customFormat="1" ht="22.5" customHeight="1">
      <c r="A7" s="3" t="s">
        <v>119</v>
      </c>
      <c r="B7" s="3">
        <v>2011</v>
      </c>
      <c r="C7" s="3" t="s">
        <v>62</v>
      </c>
      <c r="D7" s="3" t="s">
        <v>120</v>
      </c>
      <c r="E7" s="3" t="s">
        <v>121</v>
      </c>
      <c r="F7" s="3" t="s">
        <v>122</v>
      </c>
      <c r="G7" s="3" t="s">
        <v>47</v>
      </c>
      <c r="H7" s="3">
        <v>1</v>
      </c>
      <c r="I7" s="3" t="s">
        <v>123</v>
      </c>
      <c r="J7" s="3" t="s">
        <v>124</v>
      </c>
      <c r="K7" s="3"/>
      <c r="L7" s="3"/>
      <c r="M7" s="3"/>
      <c r="N7" s="3"/>
      <c r="O7" s="3"/>
      <c r="P7" s="3"/>
      <c r="Q7" s="3"/>
      <c r="R7" s="3"/>
      <c r="S7" s="3" t="s">
        <v>125</v>
      </c>
      <c r="T7" s="3"/>
      <c r="U7" s="3"/>
      <c r="V7" s="3"/>
      <c r="W7" s="3"/>
      <c r="X7" s="3"/>
      <c r="Y7" s="3"/>
      <c r="Z7" s="3"/>
      <c r="AA7" s="3"/>
      <c r="AB7" s="3" t="str">
        <f>"1-60960-597-7"</f>
        <v>1-60960-597-7</v>
      </c>
      <c r="AC7" s="3" t="str">
        <f>"978-1-60960-597-1"</f>
        <v>978-1-60960-597-1</v>
      </c>
      <c r="AD7" s="3" t="str">
        <f>"1-60960-598-5"</f>
        <v>1-60960-598-5</v>
      </c>
      <c r="AE7" s="3" t="str">
        <f>"978-1-60960-598-8"</f>
        <v>978-1-60960-598-8</v>
      </c>
      <c r="AF7" s="3" t="s">
        <v>126</v>
      </c>
      <c r="AG7" s="3">
        <v>464</v>
      </c>
      <c r="AH7" s="3" t="s">
        <v>127</v>
      </c>
      <c r="AI7" s="3" t="s">
        <v>128</v>
      </c>
      <c r="AJ7" s="3"/>
      <c r="AK7" s="3" t="s">
        <v>129</v>
      </c>
      <c r="AL7" s="3" t="s">
        <v>130</v>
      </c>
      <c r="AM7" s="3" t="s">
        <v>131</v>
      </c>
      <c r="AN7" s="3" t="s">
        <v>132</v>
      </c>
      <c r="AO7" s="3" t="s">
        <v>133</v>
      </c>
      <c r="AP7" s="3" t="s">
        <v>134</v>
      </c>
    </row>
    <row r="8" spans="1:42" s="2" customFormat="1" ht="22.5" customHeight="1">
      <c r="A8" s="3" t="s">
        <v>135</v>
      </c>
      <c r="B8" s="3">
        <v>2011</v>
      </c>
      <c r="C8" s="3" t="s">
        <v>62</v>
      </c>
      <c r="D8" s="3" t="s">
        <v>120</v>
      </c>
      <c r="E8" s="3" t="s">
        <v>121</v>
      </c>
      <c r="F8" s="3" t="s">
        <v>122</v>
      </c>
      <c r="G8" s="3" t="s">
        <v>47</v>
      </c>
      <c r="H8" s="3">
        <v>1</v>
      </c>
      <c r="I8" s="3" t="s">
        <v>136</v>
      </c>
      <c r="J8" s="3" t="s">
        <v>137</v>
      </c>
      <c r="K8" s="3"/>
      <c r="L8" s="3"/>
      <c r="M8" s="3"/>
      <c r="N8" s="3"/>
      <c r="O8" s="3"/>
      <c r="P8" s="3"/>
      <c r="Q8" s="3"/>
      <c r="R8" s="3"/>
      <c r="S8" s="3" t="s">
        <v>138</v>
      </c>
      <c r="T8" s="3"/>
      <c r="U8" s="3"/>
      <c r="V8" s="3"/>
      <c r="W8" s="3"/>
      <c r="X8" s="3"/>
      <c r="Y8" s="3"/>
      <c r="Z8" s="3"/>
      <c r="AA8" s="3"/>
      <c r="AB8" s="3" t="str">
        <f>"1-61520-793-7"</f>
        <v>1-61520-793-7</v>
      </c>
      <c r="AC8" s="3" t="str">
        <f>"978-1-61520-793-0"</f>
        <v>978-1-61520-793-0</v>
      </c>
      <c r="AD8" s="3" t="str">
        <f>"1-61520-794-5"</f>
        <v>1-61520-794-5</v>
      </c>
      <c r="AE8" s="3" t="str">
        <f>"978-1-61520-794-7"</f>
        <v>978-1-61520-794-7</v>
      </c>
      <c r="AF8" s="3" t="s">
        <v>126</v>
      </c>
      <c r="AG8" s="3">
        <v>254</v>
      </c>
      <c r="AH8" s="3" t="s">
        <v>139</v>
      </c>
      <c r="AI8" s="3" t="s">
        <v>140</v>
      </c>
      <c r="AJ8" s="3"/>
      <c r="AK8" s="3" t="s">
        <v>141</v>
      </c>
      <c r="AL8" s="3" t="s">
        <v>141</v>
      </c>
      <c r="AM8" s="3" t="s">
        <v>142</v>
      </c>
      <c r="AN8" s="3" t="s">
        <v>143</v>
      </c>
      <c r="AO8" s="3" t="s">
        <v>144</v>
      </c>
      <c r="AP8" s="3" t="s">
        <v>145</v>
      </c>
    </row>
    <row r="9" spans="1:42" s="2" customFormat="1" ht="22.5" customHeight="1">
      <c r="A9" s="3" t="s">
        <v>146</v>
      </c>
      <c r="B9" s="3">
        <v>2011</v>
      </c>
      <c r="C9" s="3" t="s">
        <v>43</v>
      </c>
      <c r="D9" s="3" t="s">
        <v>44</v>
      </c>
      <c r="E9" s="3" t="s">
        <v>147</v>
      </c>
      <c r="F9" s="3" t="s">
        <v>46</v>
      </c>
      <c r="G9" s="3" t="s">
        <v>47</v>
      </c>
      <c r="H9" s="3">
        <v>1</v>
      </c>
      <c r="I9" s="3" t="s">
        <v>148</v>
      </c>
      <c r="J9" s="3" t="s">
        <v>149</v>
      </c>
      <c r="K9" s="3" t="s">
        <v>150</v>
      </c>
      <c r="L9" s="3"/>
      <c r="M9" s="3"/>
      <c r="N9" s="3"/>
      <c r="O9" s="3"/>
      <c r="P9" s="3"/>
      <c r="Q9" s="3"/>
      <c r="R9" s="3"/>
      <c r="S9" s="3" t="s">
        <v>151</v>
      </c>
      <c r="T9" s="3" t="s">
        <v>151</v>
      </c>
      <c r="U9" s="3"/>
      <c r="V9" s="3"/>
      <c r="W9" s="3"/>
      <c r="X9" s="3"/>
      <c r="Y9" s="3"/>
      <c r="Z9" s="3"/>
      <c r="AA9" s="3"/>
      <c r="AB9" s="3" t="str">
        <f>"1-61520-635-3"</f>
        <v>1-61520-635-3</v>
      </c>
      <c r="AC9" s="3" t="str">
        <f>"978-1-61520-635-3"</f>
        <v>978-1-61520-635-3</v>
      </c>
      <c r="AD9" s="3" t="str">
        <f>"1-61520-636-1"</f>
        <v>1-61520-636-1</v>
      </c>
      <c r="AE9" s="3" t="str">
        <f>"978-1-61520-636-0"</f>
        <v>978-1-61520-636-0</v>
      </c>
      <c r="AF9" s="3" t="s">
        <v>126</v>
      </c>
      <c r="AG9" s="3">
        <v>227</v>
      </c>
      <c r="AH9" s="3" t="s">
        <v>152</v>
      </c>
      <c r="AI9" s="3" t="s">
        <v>153</v>
      </c>
      <c r="AJ9" s="3"/>
      <c r="AK9" s="3" t="s">
        <v>154</v>
      </c>
      <c r="AL9" s="3" t="s">
        <v>154</v>
      </c>
      <c r="AM9" s="3" t="s">
        <v>155</v>
      </c>
      <c r="AN9" s="3" t="s">
        <v>156</v>
      </c>
      <c r="AO9" s="3" t="s">
        <v>157</v>
      </c>
      <c r="AP9" s="3" t="s">
        <v>158</v>
      </c>
    </row>
    <row r="10" spans="1:42" s="2" customFormat="1" ht="22.5" customHeight="1">
      <c r="A10" s="3" t="s">
        <v>159</v>
      </c>
      <c r="B10" s="3">
        <v>2010</v>
      </c>
      <c r="C10" s="3" t="s">
        <v>62</v>
      </c>
      <c r="D10" s="3" t="s">
        <v>160</v>
      </c>
      <c r="E10" s="3" t="s">
        <v>161</v>
      </c>
      <c r="F10" s="3" t="s">
        <v>122</v>
      </c>
      <c r="G10" s="3" t="s">
        <v>47</v>
      </c>
      <c r="H10" s="3">
        <v>1</v>
      </c>
      <c r="I10" s="3" t="s">
        <v>162</v>
      </c>
      <c r="J10" s="3" t="s">
        <v>163</v>
      </c>
      <c r="K10" s="3"/>
      <c r="L10" s="3"/>
      <c r="M10" s="3"/>
      <c r="N10" s="3"/>
      <c r="O10" s="3"/>
      <c r="P10" s="3"/>
      <c r="Q10" s="3"/>
      <c r="R10" s="3"/>
      <c r="S10" s="3" t="s">
        <v>164</v>
      </c>
      <c r="T10" s="3"/>
      <c r="U10" s="3"/>
      <c r="V10" s="3"/>
      <c r="W10" s="3"/>
      <c r="X10" s="3"/>
      <c r="Y10" s="3"/>
      <c r="Z10" s="3"/>
      <c r="AA10" s="3"/>
      <c r="AB10" s="3" t="str">
        <f>"1-60566-388-3"</f>
        <v>1-60566-388-3</v>
      </c>
      <c r="AC10" s="3" t="str">
        <f>"978-1-60566-388-3"</f>
        <v>978-1-60566-388-3</v>
      </c>
      <c r="AD10" s="3" t="str">
        <f>"1-60566-389-1"</f>
        <v>1-60566-389-1</v>
      </c>
      <c r="AE10" s="3" t="str">
        <f>"978-1-60566-389-0"</f>
        <v>978-1-60566-389-0</v>
      </c>
      <c r="AF10" s="3" t="s">
        <v>126</v>
      </c>
      <c r="AG10" s="3">
        <v>390</v>
      </c>
      <c r="AH10" s="3" t="s">
        <v>165</v>
      </c>
      <c r="AI10" s="3" t="s">
        <v>166</v>
      </c>
      <c r="AJ10" s="3"/>
      <c r="AK10" s="3" t="s">
        <v>167</v>
      </c>
      <c r="AL10" s="3" t="s">
        <v>168</v>
      </c>
      <c r="AM10" s="3" t="s">
        <v>167</v>
      </c>
      <c r="AN10" s="3" t="s">
        <v>169</v>
      </c>
      <c r="AO10" s="3" t="s">
        <v>170</v>
      </c>
      <c r="AP10" s="3" t="s">
        <v>171</v>
      </c>
    </row>
    <row r="11" spans="1:42" s="2" customFormat="1" ht="22.5" customHeight="1">
      <c r="A11" s="3" t="s">
        <v>172</v>
      </c>
      <c r="B11" s="3">
        <v>2010</v>
      </c>
      <c r="C11" s="3" t="s">
        <v>62</v>
      </c>
      <c r="D11" s="3" t="s">
        <v>44</v>
      </c>
      <c r="E11" s="3" t="s">
        <v>173</v>
      </c>
      <c r="F11" s="3" t="s">
        <v>108</v>
      </c>
      <c r="G11" s="3" t="s">
        <v>47</v>
      </c>
      <c r="H11" s="3">
        <v>1</v>
      </c>
      <c r="I11" s="3" t="s">
        <v>174</v>
      </c>
      <c r="J11" s="3" t="s">
        <v>175</v>
      </c>
      <c r="K11" s="3" t="s">
        <v>176</v>
      </c>
      <c r="L11" s="3"/>
      <c r="M11" s="3"/>
      <c r="N11" s="3"/>
      <c r="O11" s="3"/>
      <c r="P11" s="3"/>
      <c r="Q11" s="3"/>
      <c r="R11" s="3"/>
      <c r="S11" s="3" t="s">
        <v>177</v>
      </c>
      <c r="T11" s="3" t="s">
        <v>178</v>
      </c>
      <c r="U11" s="3"/>
      <c r="V11" s="3"/>
      <c r="W11" s="3"/>
      <c r="X11" s="3"/>
      <c r="Y11" s="3"/>
      <c r="Z11" s="3"/>
      <c r="AA11" s="3"/>
      <c r="AB11" s="3" t="str">
        <f>"1-61520-709-0"</f>
        <v>1-61520-709-0</v>
      </c>
      <c r="AC11" s="3" t="str">
        <f>"978-1-61520-709-1"</f>
        <v>978-1-61520-709-1</v>
      </c>
      <c r="AD11" s="3" t="str">
        <f>"1-61520-710-4"</f>
        <v>1-61520-710-4</v>
      </c>
      <c r="AE11" s="3" t="str">
        <f>"978-1-61520-710-7"</f>
        <v>978-1-61520-710-7</v>
      </c>
      <c r="AF11" s="3" t="s">
        <v>126</v>
      </c>
      <c r="AG11" s="3">
        <v>358</v>
      </c>
      <c r="AH11" s="3" t="s">
        <v>179</v>
      </c>
      <c r="AI11" s="3" t="s">
        <v>180</v>
      </c>
      <c r="AJ11" s="3"/>
      <c r="AK11" s="3" t="s">
        <v>181</v>
      </c>
      <c r="AL11" s="3" t="s">
        <v>182</v>
      </c>
      <c r="AM11" s="3" t="s">
        <v>181</v>
      </c>
      <c r="AN11" s="3" t="s">
        <v>126</v>
      </c>
      <c r="AO11" s="3" t="s">
        <v>183</v>
      </c>
      <c r="AP11" s="3" t="s">
        <v>184</v>
      </c>
    </row>
    <row r="12" spans="1:42" s="2" customFormat="1" ht="22.5" customHeight="1">
      <c r="A12" s="3" t="s">
        <v>185</v>
      </c>
      <c r="B12" s="3">
        <v>2010</v>
      </c>
      <c r="C12" s="3" t="s">
        <v>62</v>
      </c>
      <c r="D12" s="3" t="s">
        <v>44</v>
      </c>
      <c r="E12" s="3" t="s">
        <v>186</v>
      </c>
      <c r="F12" s="3" t="s">
        <v>187</v>
      </c>
      <c r="G12" s="3" t="s">
        <v>188</v>
      </c>
      <c r="H12" s="3">
        <v>1</v>
      </c>
      <c r="I12" s="3" t="s">
        <v>189</v>
      </c>
      <c r="J12" s="3" t="s">
        <v>190</v>
      </c>
      <c r="K12" s="3"/>
      <c r="L12" s="3"/>
      <c r="M12" s="3"/>
      <c r="N12" s="3"/>
      <c r="O12" s="3"/>
      <c r="P12" s="3"/>
      <c r="Q12" s="3"/>
      <c r="R12" s="3"/>
      <c r="S12" s="3" t="s">
        <v>191</v>
      </c>
      <c r="T12" s="3"/>
      <c r="U12" s="3"/>
      <c r="V12" s="3"/>
      <c r="W12" s="3"/>
      <c r="X12" s="3"/>
      <c r="Y12" s="3"/>
      <c r="Z12" s="3"/>
      <c r="AA12" s="3"/>
      <c r="AB12" s="3" t="str">
        <f>"1-60566-683-1"</f>
        <v>1-60566-683-1</v>
      </c>
      <c r="AC12" s="3" t="str">
        <f>"978-1-60566-683-9"</f>
        <v>978-1-60566-683-9</v>
      </c>
      <c r="AD12" s="3" t="str">
        <f>"1-60566-684-X"</f>
        <v>1-60566-684-X</v>
      </c>
      <c r="AE12" s="3" t="str">
        <f>"978-1-60566-684-6"</f>
        <v>978-1-60566-684-6</v>
      </c>
      <c r="AF12" s="3" t="s">
        <v>126</v>
      </c>
      <c r="AG12" s="3">
        <v>372</v>
      </c>
      <c r="AH12" s="3" t="s">
        <v>192</v>
      </c>
      <c r="AI12" s="3" t="s">
        <v>193</v>
      </c>
      <c r="AJ12" s="3"/>
      <c r="AK12" s="3" t="s">
        <v>194</v>
      </c>
      <c r="AL12" s="3" t="s">
        <v>195</v>
      </c>
      <c r="AM12" s="3" t="s">
        <v>88</v>
      </c>
      <c r="AN12" s="3" t="s">
        <v>126</v>
      </c>
      <c r="AO12" s="3" t="s">
        <v>196</v>
      </c>
      <c r="AP12" s="3" t="s">
        <v>197</v>
      </c>
    </row>
    <row r="13" spans="1:42" s="2" customFormat="1" ht="22.5" customHeight="1">
      <c r="A13" s="3" t="s">
        <v>198</v>
      </c>
      <c r="B13" s="3">
        <v>2009</v>
      </c>
      <c r="C13" s="3" t="s">
        <v>62</v>
      </c>
      <c r="D13" s="3" t="s">
        <v>160</v>
      </c>
      <c r="E13" s="3" t="s">
        <v>199</v>
      </c>
      <c r="F13" s="3" t="s">
        <v>200</v>
      </c>
      <c r="G13" s="3" t="s">
        <v>47</v>
      </c>
      <c r="H13" s="3">
        <v>1</v>
      </c>
      <c r="I13" s="3" t="s">
        <v>201</v>
      </c>
      <c r="J13" s="3" t="s">
        <v>202</v>
      </c>
      <c r="K13" s="3"/>
      <c r="L13" s="3"/>
      <c r="M13" s="3"/>
      <c r="N13" s="3"/>
      <c r="O13" s="3"/>
      <c r="P13" s="3"/>
      <c r="Q13" s="3"/>
      <c r="R13" s="3"/>
      <c r="S13" s="3" t="s">
        <v>203</v>
      </c>
      <c r="T13" s="3"/>
      <c r="U13" s="3"/>
      <c r="V13" s="3"/>
      <c r="W13" s="3"/>
      <c r="X13" s="3"/>
      <c r="Y13" s="3"/>
      <c r="Z13" s="3"/>
      <c r="AA13" s="3"/>
      <c r="AB13" s="3" t="str">
        <f>"1-59904-897-3"</f>
        <v>1-59904-897-3</v>
      </c>
      <c r="AC13" s="3" t="str">
        <f>"978-1-59904-897-0"</f>
        <v>978-1-59904-897-0</v>
      </c>
      <c r="AD13" s="3" t="str">
        <f>"1-59904-898-1"</f>
        <v>1-59904-898-1</v>
      </c>
      <c r="AE13" s="3" t="str">
        <f>"978-1-59904-898-7"</f>
        <v>978-1-59904-898-7</v>
      </c>
      <c r="AF13" s="3" t="s">
        <v>126</v>
      </c>
      <c r="AG13" s="3">
        <v>542</v>
      </c>
      <c r="AH13" s="3" t="s">
        <v>204</v>
      </c>
      <c r="AI13" s="3" t="s">
        <v>205</v>
      </c>
      <c r="AJ13" s="3"/>
      <c r="AK13" s="3" t="s">
        <v>206</v>
      </c>
      <c r="AL13" s="3" t="s">
        <v>206</v>
      </c>
      <c r="AM13" s="3" t="s">
        <v>168</v>
      </c>
      <c r="AN13" s="3" t="s">
        <v>126</v>
      </c>
      <c r="AO13" s="3" t="s">
        <v>207</v>
      </c>
      <c r="AP13" s="3" t="s">
        <v>208</v>
      </c>
    </row>
    <row r="14" spans="1:42" s="2" customFormat="1" ht="22.5" customHeight="1">
      <c r="A14" s="3" t="s">
        <v>209</v>
      </c>
      <c r="B14" s="3">
        <v>2008</v>
      </c>
      <c r="C14" s="3" t="s">
        <v>62</v>
      </c>
      <c r="D14" s="3" t="s">
        <v>44</v>
      </c>
      <c r="E14" s="3" t="s">
        <v>173</v>
      </c>
      <c r="F14" s="3" t="s">
        <v>122</v>
      </c>
      <c r="G14" s="3" t="s">
        <v>47</v>
      </c>
      <c r="H14" s="3">
        <v>1</v>
      </c>
      <c r="I14" s="3" t="s">
        <v>210</v>
      </c>
      <c r="J14" s="3" t="s">
        <v>211</v>
      </c>
      <c r="K14" s="3" t="s">
        <v>212</v>
      </c>
      <c r="L14" s="3" t="s">
        <v>213</v>
      </c>
      <c r="M14" s="3" t="s">
        <v>214</v>
      </c>
      <c r="N14" s="3"/>
      <c r="O14" s="3"/>
      <c r="P14" s="3"/>
      <c r="Q14" s="3"/>
      <c r="R14" s="3"/>
      <c r="S14" s="3" t="s">
        <v>215</v>
      </c>
      <c r="T14" s="3" t="s">
        <v>216</v>
      </c>
      <c r="U14" s="3" t="s">
        <v>217</v>
      </c>
      <c r="V14" s="3" t="s">
        <v>218</v>
      </c>
      <c r="W14" s="3"/>
      <c r="X14" s="3"/>
      <c r="Y14" s="3"/>
      <c r="Z14" s="3"/>
      <c r="AA14" s="3"/>
      <c r="AB14" s="3" t="str">
        <f>"1-59904-579-6"</f>
        <v>1-59904-579-6</v>
      </c>
      <c r="AC14" s="3" t="str">
        <f>"978-1-59904-579-5"</f>
        <v>978-1-59904-579-5</v>
      </c>
      <c r="AD14" s="3" t="str">
        <f>"1-59904-581-8"</f>
        <v>1-59904-581-8</v>
      </c>
      <c r="AE14" s="3" t="str">
        <f>"978-1-59904-581-8"</f>
        <v>978-1-59904-581-8</v>
      </c>
      <c r="AF14" s="3" t="s">
        <v>126</v>
      </c>
      <c r="AG14" s="3">
        <v>404</v>
      </c>
      <c r="AH14" s="3" t="s">
        <v>219</v>
      </c>
      <c r="AI14" s="3" t="s">
        <v>220</v>
      </c>
      <c r="AJ14" s="3"/>
      <c r="AK14" s="3" t="s">
        <v>221</v>
      </c>
      <c r="AL14" s="3" t="s">
        <v>221</v>
      </c>
      <c r="AM14" s="3" t="s">
        <v>222</v>
      </c>
      <c r="AN14" s="3" t="s">
        <v>126</v>
      </c>
      <c r="AO14" s="3" t="s">
        <v>223</v>
      </c>
      <c r="AP14" s="3" t="s">
        <v>224</v>
      </c>
    </row>
    <row r="15" spans="1:42" s="2" customFormat="1" ht="22.5" customHeight="1">
      <c r="A15" s="3" t="s">
        <v>225</v>
      </c>
      <c r="B15" s="3">
        <v>2007</v>
      </c>
      <c r="C15" s="3" t="s">
        <v>62</v>
      </c>
      <c r="D15" s="3" t="s">
        <v>160</v>
      </c>
      <c r="E15" s="3" t="s">
        <v>226</v>
      </c>
      <c r="F15" s="3" t="s">
        <v>227</v>
      </c>
      <c r="G15" s="3" t="s">
        <v>47</v>
      </c>
      <c r="H15" s="3">
        <v>1</v>
      </c>
      <c r="I15" s="3" t="s">
        <v>228</v>
      </c>
      <c r="J15" s="3" t="s">
        <v>229</v>
      </c>
      <c r="K15" s="3" t="s">
        <v>230</v>
      </c>
      <c r="L15" s="3"/>
      <c r="M15" s="3"/>
      <c r="N15" s="3"/>
      <c r="O15" s="3"/>
      <c r="P15" s="3"/>
      <c r="Q15" s="3"/>
      <c r="R15" s="3"/>
      <c r="S15" s="3" t="s">
        <v>231</v>
      </c>
      <c r="T15" s="3" t="s">
        <v>232</v>
      </c>
      <c r="U15" s="3"/>
      <c r="V15" s="3"/>
      <c r="W15" s="3"/>
      <c r="X15" s="3"/>
      <c r="Y15" s="3"/>
      <c r="Z15" s="3"/>
      <c r="AA15" s="3"/>
      <c r="AB15" s="3" t="str">
        <f>"1-59140-999-3"</f>
        <v>1-59140-999-3</v>
      </c>
      <c r="AC15" s="3" t="str">
        <f>"978-1-59140-999-1"</f>
        <v>978-1-59140-999-1</v>
      </c>
      <c r="AD15" s="3" t="str">
        <f>"1-59140-892-X"</f>
        <v>1-59140-892-X</v>
      </c>
      <c r="AE15" s="3" t="str">
        <f>"978-1-59140-892-5"</f>
        <v>978-1-59140-892-5</v>
      </c>
      <c r="AF15" s="3" t="s">
        <v>126</v>
      </c>
      <c r="AG15" s="3">
        <v>766</v>
      </c>
      <c r="AH15" s="3" t="s">
        <v>233</v>
      </c>
      <c r="AI15" s="3" t="s">
        <v>234</v>
      </c>
      <c r="AJ15" s="3" t="s">
        <v>235</v>
      </c>
      <c r="AK15" s="3" t="s">
        <v>236</v>
      </c>
      <c r="AL15" s="3" t="s">
        <v>236</v>
      </c>
      <c r="AM15" s="3" t="s">
        <v>222</v>
      </c>
      <c r="AN15" s="3" t="s">
        <v>126</v>
      </c>
      <c r="AO15" s="3" t="s">
        <v>237</v>
      </c>
      <c r="AP15" s="3" t="s">
        <v>238</v>
      </c>
    </row>
    <row r="16" spans="1:42" s="2" customFormat="1" ht="22.5" customHeight="1">
      <c r="A16" s="3" t="s">
        <v>239</v>
      </c>
      <c r="B16" s="3">
        <v>2006</v>
      </c>
      <c r="C16" s="3" t="s">
        <v>240</v>
      </c>
      <c r="D16" s="3" t="s">
        <v>44</v>
      </c>
      <c r="E16" s="3" t="s">
        <v>78</v>
      </c>
      <c r="F16" s="3" t="s">
        <v>241</v>
      </c>
      <c r="G16" s="3" t="s">
        <v>47</v>
      </c>
      <c r="H16" s="3">
        <v>1</v>
      </c>
      <c r="I16" s="3" t="s">
        <v>242</v>
      </c>
      <c r="J16" s="3" t="s">
        <v>243</v>
      </c>
      <c r="K16" s="3" t="s">
        <v>244</v>
      </c>
      <c r="L16" s="3"/>
      <c r="M16" s="3"/>
      <c r="N16" s="3"/>
      <c r="O16" s="3"/>
      <c r="P16" s="3"/>
      <c r="Q16" s="3"/>
      <c r="R16" s="3"/>
      <c r="S16" s="3" t="s">
        <v>245</v>
      </c>
      <c r="T16" s="3" t="s">
        <v>246</v>
      </c>
      <c r="U16" s="3"/>
      <c r="V16" s="3"/>
      <c r="W16" s="3"/>
      <c r="X16" s="3"/>
      <c r="Y16" s="3"/>
      <c r="Z16" s="3"/>
      <c r="AA16" s="3"/>
      <c r="AB16" s="3" t="str">
        <f>"1-59140-875-X"</f>
        <v>1-59140-875-X</v>
      </c>
      <c r="AC16" s="3" t="str">
        <f>"978-1-59140-875-8"</f>
        <v>978-1-59140-875-8</v>
      </c>
      <c r="AD16" s="3" t="str">
        <f>"1-59140-877-6"</f>
        <v>1-59140-877-6</v>
      </c>
      <c r="AE16" s="3" t="str">
        <f>"978-1-59140-877-2"</f>
        <v>978-1-59140-877-2</v>
      </c>
      <c r="AF16" s="3" t="s">
        <v>126</v>
      </c>
      <c r="AG16" s="3">
        <v>482</v>
      </c>
      <c r="AH16" s="3" t="s">
        <v>247</v>
      </c>
      <c r="AI16" s="3"/>
      <c r="AJ16" s="3"/>
      <c r="AK16" s="3" t="s">
        <v>248</v>
      </c>
      <c r="AL16" s="3" t="s">
        <v>249</v>
      </c>
      <c r="AM16" s="3" t="s">
        <v>250</v>
      </c>
      <c r="AN16" s="3" t="s">
        <v>126</v>
      </c>
      <c r="AO16" s="3" t="s">
        <v>251</v>
      </c>
      <c r="AP16" s="3" t="s">
        <v>252</v>
      </c>
    </row>
    <row r="17" spans="1:42" s="2" customFormat="1" ht="22.5" customHeight="1">
      <c r="A17" s="4">
        <v>37263</v>
      </c>
      <c r="B17" s="3">
        <v>2003</v>
      </c>
      <c r="C17" s="3" t="s">
        <v>240</v>
      </c>
      <c r="D17" s="3" t="s">
        <v>44</v>
      </c>
      <c r="E17" s="3" t="s">
        <v>147</v>
      </c>
      <c r="F17" s="3" t="s">
        <v>147</v>
      </c>
      <c r="G17" s="3" t="s">
        <v>47</v>
      </c>
      <c r="H17" s="3">
        <v>1</v>
      </c>
      <c r="I17" s="3" t="s">
        <v>253</v>
      </c>
      <c r="J17" s="3" t="s">
        <v>254</v>
      </c>
      <c r="K17" s="3"/>
      <c r="L17" s="3"/>
      <c r="M17" s="3"/>
      <c r="N17" s="3"/>
      <c r="O17" s="3"/>
      <c r="P17" s="3"/>
      <c r="Q17" s="3"/>
      <c r="R17" s="3"/>
      <c r="S17" s="3"/>
      <c r="T17" s="3"/>
      <c r="U17" s="3"/>
      <c r="V17" s="3"/>
      <c r="W17" s="3"/>
      <c r="X17" s="3"/>
      <c r="Y17" s="3"/>
      <c r="Z17" s="3"/>
      <c r="AA17" s="3"/>
      <c r="AB17" s="3" t="str">
        <f>"1-59140-043-0"</f>
        <v>1-59140-043-0</v>
      </c>
      <c r="AC17" s="3" t="str">
        <f>"978-1-59140-043-1"</f>
        <v>978-1-59140-043-1</v>
      </c>
      <c r="AD17" s="3" t="str">
        <f>"1-59140-077-5"</f>
        <v>1-59140-077-5</v>
      </c>
      <c r="AE17" s="3" t="str">
        <f>"978-1-59140-077-6"</f>
        <v>978-1-59140-077-6</v>
      </c>
      <c r="AF17" s="3" t="s">
        <v>126</v>
      </c>
      <c r="AG17" s="3">
        <v>280</v>
      </c>
      <c r="AH17" s="3" t="s">
        <v>255</v>
      </c>
      <c r="AI17" s="3"/>
      <c r="AJ17" s="3"/>
      <c r="AK17" s="3" t="s">
        <v>256</v>
      </c>
      <c r="AL17" s="3" t="s">
        <v>256</v>
      </c>
      <c r="AM17" s="3" t="s">
        <v>257</v>
      </c>
      <c r="AN17" s="3" t="s">
        <v>126</v>
      </c>
      <c r="AO17" s="3" t="s">
        <v>258</v>
      </c>
      <c r="AP17" s="3" t="s">
        <v>259</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Title-List-Socio-Economic-Impac</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Hislop</dc:creator>
  <cp:lastModifiedBy>ahislop</cp:lastModifiedBy>
  <dcterms:created xsi:type="dcterms:W3CDTF">2014-03-23T23:54:05Z</dcterms:created>
  <dcterms:modified xsi:type="dcterms:W3CDTF">2014-03-23T23:54:06Z</dcterms:modified>
</cp:coreProperties>
</file>