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0" yWindow="1455" windowWidth="27555" windowHeight="11415"/>
  </bookViews>
  <sheets>
    <sheet name="Title-List-Semantic-Web-and-Web" sheetId="1" r:id="rId1"/>
  </sheets>
  <calcPr calcId="125725"/>
</workbook>
</file>

<file path=xl/calcChain.xml><?xml version="1.0" encoding="utf-8"?>
<calcChain xmlns="http://schemas.openxmlformats.org/spreadsheetml/2006/main">
  <c r="AE19" i="1"/>
  <c r="AD19"/>
  <c r="AC19"/>
  <c r="AB19"/>
  <c r="AE18"/>
  <c r="AD18"/>
  <c r="AC18"/>
  <c r="AB18"/>
  <c r="AE17"/>
  <c r="AD17"/>
  <c r="AC17"/>
  <c r="AB17"/>
  <c r="AE16"/>
  <c r="AD16"/>
  <c r="AC16"/>
  <c r="AB16"/>
  <c r="AE15"/>
  <c r="AD15"/>
  <c r="AC15"/>
  <c r="AB15"/>
  <c r="AE14"/>
  <c r="AD14"/>
  <c r="AC14"/>
  <c r="AB14"/>
  <c r="AE13"/>
  <c r="AD13"/>
  <c r="AC13"/>
  <c r="AB13"/>
  <c r="AE12"/>
  <c r="AD12"/>
  <c r="AC12"/>
  <c r="AB12"/>
  <c r="AE11"/>
  <c r="AD11"/>
  <c r="AC11"/>
  <c r="AB11"/>
  <c r="AE10"/>
  <c r="AD10"/>
  <c r="AC10"/>
  <c r="AB10"/>
  <c r="AE9"/>
  <c r="AD9"/>
  <c r="AC9"/>
  <c r="AB9"/>
  <c r="AE8"/>
  <c r="AD8"/>
  <c r="AC8"/>
  <c r="AB8"/>
  <c r="AE7"/>
  <c r="AD7"/>
  <c r="AC7"/>
  <c r="AB7"/>
  <c r="AE6"/>
  <c r="AD6"/>
  <c r="AC6"/>
  <c r="AB6"/>
  <c r="AE5"/>
  <c r="AD5"/>
  <c r="AC5"/>
  <c r="AB5"/>
  <c r="AE4"/>
  <c r="AD4"/>
  <c r="AC4"/>
  <c r="AB4"/>
  <c r="AE3"/>
  <c r="AD3"/>
  <c r="AC3"/>
  <c r="AB3"/>
  <c r="AE2"/>
  <c r="AD2"/>
  <c r="AC2"/>
  <c r="AB2"/>
</calcChain>
</file>

<file path=xl/sharedStrings.xml><?xml version="1.0" encoding="utf-8"?>
<sst xmlns="http://schemas.openxmlformats.org/spreadsheetml/2006/main" count="386" uniqueCount="223">
  <si>
    <t>Publication Date</t>
  </si>
  <si>
    <t>Copyright Year</t>
  </si>
  <si>
    <t>Imprint</t>
  </si>
  <si>
    <t>Subject</t>
  </si>
  <si>
    <t>Category</t>
  </si>
  <si>
    <t>Topic</t>
  </si>
  <si>
    <t>Edited/ Authored</t>
  </si>
  <si>
    <t>Volume Count</t>
  </si>
  <si>
    <t>Title</t>
  </si>
  <si>
    <t>Editor/Author 1</t>
  </si>
  <si>
    <t>Editor/Author 2</t>
  </si>
  <si>
    <t>Editor/Author 3</t>
  </si>
  <si>
    <t>Editor/Author 4</t>
  </si>
  <si>
    <t>Editor/Author 5</t>
  </si>
  <si>
    <t>Editor/Author 6</t>
  </si>
  <si>
    <t>Editor/Author 7</t>
  </si>
  <si>
    <t>Editor/Author 8</t>
  </si>
  <si>
    <t>Editor/Author 9</t>
  </si>
  <si>
    <t>Affiliation 1</t>
  </si>
  <si>
    <t>Affiliation 2</t>
  </si>
  <si>
    <t>Affiliation 3</t>
  </si>
  <si>
    <t>Affiliation 4</t>
  </si>
  <si>
    <t>Affiliation 5</t>
  </si>
  <si>
    <t>Affiliation 6</t>
  </si>
  <si>
    <t>Affiliation 7</t>
  </si>
  <si>
    <t>Affiliation 8</t>
  </si>
  <si>
    <t>Affiliation 9</t>
  </si>
  <si>
    <t>ISBN 10 (hardcover)</t>
  </si>
  <si>
    <t>ISBN 13 (hardcover)</t>
  </si>
  <si>
    <t>EISBN 10</t>
  </si>
  <si>
    <t>EISBN 13</t>
  </si>
  <si>
    <t>ISBN 13 Print + Perpetual</t>
  </si>
  <si>
    <t>Estimated Page Count</t>
  </si>
  <si>
    <t>Brief Description</t>
  </si>
  <si>
    <t>Topics Covered</t>
  </si>
  <si>
    <t>Key Features</t>
  </si>
  <si>
    <t>BISAC 1</t>
  </si>
  <si>
    <t>BISAC 2</t>
  </si>
  <si>
    <t>BISAC 3</t>
  </si>
  <si>
    <t>BIC</t>
  </si>
  <si>
    <t>Persistent URL</t>
  </si>
  <si>
    <t>Website URL</t>
  </si>
  <si>
    <t>05/31/2011</t>
  </si>
  <si>
    <t>Information Science Reference</t>
  </si>
  <si>
    <t>Computer Science and Information Technology</t>
  </si>
  <si>
    <t>Web Technologies</t>
  </si>
  <si>
    <t>Web Services</t>
  </si>
  <si>
    <t>Edited</t>
  </si>
  <si>
    <t>E-Activity and Intelligent Web Construction: Effects of Social Design</t>
  </si>
  <si>
    <t>Tokuro Matsuo</t>
  </si>
  <si>
    <t>Takayuki Fujimoto</t>
  </si>
  <si>
    <t>Yamagata University, Japan</t>
  </si>
  <si>
    <t>Toyo University, Japan</t>
  </si>
  <si>
    <t>N/A</t>
  </si>
  <si>
    <t>As the complexity and importance of web activity multiplies, the success of any endeavor depends on utilizing the most advanced intelligent techniques when designing tools for the modern age.E-Activity and Intelligent Web Construction: Effects of Social Design presents the crux of the interdisciplinary concerns of meshing artificial intelligence and web technologies for maximizing the effectiveness of the available technologies. From business value and e-innovation to 3D modeling and infrastructure construction, this book delves into the research defining the web technologies of the future and the possibilities represented by each advance in this field.</t>
  </si>
  <si>
    <t>4D Visualization; Business value; Complex Network Models; E-cocreation of Knowledge through Informal Communications; E-innovation; E-learning and Intelligent Informatics; Evaluation of Computer-Mediated Communication; Photorealistic 3D CG Modeling; Privacy Preserving Record Linkage; Unified Broadband Network;</t>
  </si>
  <si>
    <t>COM060130</t>
  </si>
  <si>
    <t>COM060160</t>
  </si>
  <si>
    <t>UMW</t>
  </si>
  <si>
    <t>http://services.igi-global.com/resolvedoi/resolve.aspx?doi=10.4018/978-1-61520-871-5</t>
  </si>
  <si>
    <t>http://www.igi-global.com/book/activity-intelligent-web-construction/41763</t>
  </si>
  <si>
    <t>06/30/2010</t>
  </si>
  <si>
    <t>Semantic Web</t>
  </si>
  <si>
    <t>Authored</t>
  </si>
  <si>
    <t>Visual Knowledge Modeling for Semantic Web Technologies: Models and Ontologies</t>
  </si>
  <si>
    <t>Gilbert Paquette</t>
  </si>
  <si>
    <t>LICEF Research Center, Canada</t>
  </si>
  <si>
    <t>How can we make the Web more useful, more intelligent, and more knowledge intensive to fulfill our demanding learning and working needs?Visual Knowledge Modeling for Semantic Web Technologies: Models and Ontologies aims to make visual knowledge modeling available to individuals as an intellectual method and a set of tools at different levels of formalization. It aims to provide to its readers a simple, yet powerful visual language to structure their thoughts, analyze information, transform it to personal knowledge, and communicate information to support knowledge acquisition in collaborative activities.</t>
  </si>
  <si>
    <t>Modeling competencies; Modeling for knowledge management; Modeling for learning; Modeling for research and communication; Modeling for tools and environments specification; Modeling multi-actor activity scenarios; Modeling tools and techniques; Representing knowledge; Visual modeling in practice; Visual ontology modeling and the Semantic Web;</t>
  </si>
  <si>
    <t>EDU041000</t>
  </si>
  <si>
    <t>CFG</t>
  </si>
  <si>
    <t>http://services.igi-global.com/resolvedoi/resolve.aspx?doi=10.4018/978-1-61520-839-5</t>
  </si>
  <si>
    <t>http://www.igi-global.com/book/visual-knowledge-modeling-semantic-web/37356</t>
  </si>
  <si>
    <t>Developing Advanced Web Services through P2P Computing and Autonomous Agents: Trends and Innovations</t>
  </si>
  <si>
    <t>Khaled Ragab</t>
  </si>
  <si>
    <t>Tarek Helmy</t>
  </si>
  <si>
    <t>Aboul Ella Hassanien</t>
  </si>
  <si>
    <t>King Faisal University, Saudi Arabia</t>
  </si>
  <si>
    <t>King Fahd University of Petroleum and Minerals, Saudi Arabia</t>
  </si>
  <si>
    <t>Kuwait University, Kuwait</t>
  </si>
  <si>
    <t>In recent years, the development of distributed systems, in particular the Internet, has been influenced heavily by three paradigms: peer-to-peer, autonomous agents, and service orientation.Developing Advanced Web Services through P2P Computing and Autonomous Agents: Trends and Innovations establishes an understanding of autonomous peer-to-peer Web Service models and developments as well as extends growing literature on emerging technologies. This scholarly publication is an important reference for researchers and academics working in the fields of peer-to-peer computing, Web and grid services, and agent technologies.</t>
  </si>
  <si>
    <t>Automatic service composition; Autonomous Agents; Context Dissemination; Context-aware computing; Distributed libraries management; Mobile Web Services; Multi-Agent Systems; Peer-to-Peer Networks; Semantic Peer-To-Peer Service Based Applications;</t>
  </si>
  <si>
    <t>COM023000</t>
  </si>
  <si>
    <t>COM079010</t>
  </si>
  <si>
    <t>EDU039000</t>
  </si>
  <si>
    <t>UB</t>
  </si>
  <si>
    <t>http://services.igi-global.com/resolvedoi/resolve.aspx?doi=10.4018/978-1-61520-973-6</t>
  </si>
  <si>
    <t>http://www.igi-global.com/book/developing-advanced-web-services-through/40259</t>
  </si>
  <si>
    <t>02/28/2010</t>
  </si>
  <si>
    <t>Progressive Concepts for Semantic Web Evolution: Applications and Developments</t>
  </si>
  <si>
    <t>Miltiadis D. Lytras</t>
  </si>
  <si>
    <t>Amit Sheth</t>
  </si>
  <si>
    <t>The American College of Greece, Greece</t>
  </si>
  <si>
    <t>Kno.e.sis Center, Wright State University, USA</t>
  </si>
  <si>
    <t>Semantic Web technologies and applications have become increasingly important as new methods for understanding and expressing information are discovered.Progressive Concepts for Semantic Web Evolution: Applications and Developments unites research on essential theories, models, and applications of Semantic Web research. Contributions focus on mobile ontologies and agents, fuzzy databases, and new approaches to retrieval and evaluation in the Semantic Web.</t>
  </si>
  <si>
    <t>Fuzzy description logic; Fuzzy relational databases; Mobile agents; Mobile ontologies; Ontological indeterminacy; Pervasive contexts; Relational technology; Semantic services; Soft computing; Uniform resource identifiers;</t>
  </si>
  <si>
    <t>BUS098000</t>
  </si>
  <si>
    <t>COM034000</t>
  </si>
  <si>
    <t>http://services.igi-global.com/resolvedoi/resolve.aspx?doi=10.4018/978-1-60566-992-2</t>
  </si>
  <si>
    <t>http://www.igi-global.com/book/progressive-concepts-semantic-web-evolution/37285</t>
  </si>
  <si>
    <t>Web Services Research for Emerging Applications: Discoveries and Trends</t>
  </si>
  <si>
    <t>Liang-Jie Zhang</t>
  </si>
  <si>
    <t>IBM T.J. Watson Research, USA</t>
  </si>
  <si>
    <t>As Web technology evolves and adopts new uses and applications, the creation and proliferation of Web services continues to be an increasingly important issue for study and research.Web Services Research for Emerging Applications: Discoveries and Trends provides a comprehensive assessment of the latest developments in Web services, with chapters focused on composing and coordinating Web services, the design and development of Service Oriented Architectures, and XML security.</t>
  </si>
  <si>
    <t>Discoveries in Web services; Integrated design of e-banking architecture; Object-oriented architecture; Online SOA application testing; Process mining in service oriented architecture; QoS-based Web services design; Situation-aware service-based systems; SOA reference architecture; Trends in Web services; Web services applications; Web services research;</t>
  </si>
  <si>
    <t>COM079000</t>
  </si>
  <si>
    <t>TEC052000</t>
  </si>
  <si>
    <t>http://services.igi-global.com/resolvedoi/resolve.aspx?doi=10.4018/978-1-61520-684-1</t>
  </si>
  <si>
    <t>http://www.igi-global.com/book/web-services-research-emerging-applications/37286</t>
  </si>
  <si>
    <t>11/30/2009</t>
  </si>
  <si>
    <t>Handbook of Research on Web 2.0, 3.0, and X.0: Technologies, Business, and Social Applications</t>
  </si>
  <si>
    <t>San Murugesan</t>
  </si>
  <si>
    <t>Multimedia University, Malaysia &amp; University of Western Sydney, Australia</t>
  </si>
  <si>
    <t>As the Web continues to evolve, advances in Web technology forge many new applications that were not previously feasible, resulting in new usage paradigms in business, social interaction, governance, and education.The Handbook of Research on Web 2.0, 3.0, and X.0: Technologies, Business, and Social Applications is a comprehensive reference source on next-generation Web technologies and their applications. This in-depth two volume collection covers the latest aspects and applications of Web technologies including the introduction of virtual reality commerce systems, the importance of social bookmarking, cross-language data retrieval, image searching, cutting-edge Web security technologies, and innovative healthcare and finance applications on the Web. Examining the social, cultural, and ethical issues these applications present, this Handbook of Research discusses real-world examples and case studies valuable to academicians, researchers, and practitioners.</t>
  </si>
  <si>
    <t>Business Models of Social Networks; Connecting Real World with Virtual Worlds; Dilemmas of User-Generated Content; Electronic Reputation Systems; Empowerment through Web X.0; Engaging Facebook Generation in University Life; Enterprise 2.0; Evolution of the Web; Healthcare 2.0; Image Search; Information Search in New Web Environments; Learning in a Web X.0 World; Managing Patterns Using Social Web; Online Human Activity Networks; Privacy Protection in the Web X.0 World; Prosumerism 2.0; Rich Internet Applications – Modeling and Design; Semantic Web; Social Bookmarking; Social Issues in a Web X.0 World; Social Software; Social Tagging; Social Web; Sociology of Virtual Communities; University 2.0; Use of Web 2.0 in Healthcare; Virtual Communities and Stock Exchanges; Virtual Reality Commerce System; Virtual Worlds; Visualizing Social Networks; Web 2.0; Web 3.0; Web Application Modeling; Web Content Quality: Models and Assessment; Web System Architecture; Wikis as Tools for Blended Learnin</t>
  </si>
  <si>
    <t>An excellent companion and source of information for researchers, academics, application developers, and executives Comprehensively presents rapidly-evolving areas of Web technology, describes the latest advances in the field, and highlights emerging trends Discusses the implications of a number of real-world business and social applications Contains 50 carefully selected authoritative contributions by researchers, academics and practicing professionals from around the globe Provides a large collection of relevant references to existing literature and research on recent advances in Web technologies</t>
  </si>
  <si>
    <t>MED016000</t>
  </si>
  <si>
    <t>http://services.igi-global.com/resolvedoi/resolve.aspx?doi=10.4018/978-1-60566-384-5</t>
  </si>
  <si>
    <t>http://www.igi-global.com/book/handbook-research-web/518</t>
  </si>
  <si>
    <t>10/31/2009</t>
  </si>
  <si>
    <t>Systems and Software Engineering</t>
  </si>
  <si>
    <t>Cases on Semantic Interoperability for Information Systems Integration: Practices and Applications</t>
  </si>
  <si>
    <t>Yannis Kalfoglou</t>
  </si>
  <si>
    <t>RICOH Europe plc and University of Southampton, UK</t>
  </si>
  <si>
    <t>Semantic interoperability provides the means to automatically process and integrate large amounts of information without human intervention.Cases on Semantic Interoperability for Information Systems Integration: Practices and Applications provides an in-depth analysis of issues involved with the application of semantic interoperability to information assimilation tasks followed by field professionals. This significant collection of research explains in-depth issues involved the integration of large amounts of heterogeneous information and points to deficiencies of current systems.</t>
  </si>
  <si>
    <t>Geospatial Semantic Web; Ontological stance; Semantic extraction and annotation; Semantic interoperability; Semantic mediation; Semantic peer-to-peer system; Semantic synchronization; Service integration; Streamlining semantic integration systems; Structure-preserving semantic matching;</t>
  </si>
  <si>
    <t>COM039000</t>
  </si>
  <si>
    <t>COM062000</t>
  </si>
  <si>
    <t>http://services.igi-global.com/resolvedoi/resolve.aspx?doi=10.4018/978-1-60566-894-9</t>
  </si>
  <si>
    <t>http://www.igi-global.com/book/cases-semantic-interoperability-information-systems/143</t>
  </si>
  <si>
    <t>05/31/2009</t>
  </si>
  <si>
    <t>Handbook of Research on Social Dimensions of Semantic Technologies and Web Services</t>
  </si>
  <si>
    <t>Maria Manuela Cruz-Cunha</t>
  </si>
  <si>
    <t>Eva F. Oliveira</t>
  </si>
  <si>
    <t>Antonio J. Tavares</t>
  </si>
  <si>
    <t>Luis G. Ferreira</t>
  </si>
  <si>
    <t>Polytechnic Institute of Cavado and Ave, Portugal</t>
  </si>
  <si>
    <t>The impact of IT on society, organizations, and individuals is growing as the power of the Web harnesses collective intelligence and knowledge.The Handbook of Research on Social Dimensions of Semantic Technologies and Web Services discusses the main issues, challenges, opportunities, and trends related to this new technology, transforming the way we use information and knowledge. This Handbook of Research is an excellent resource for researchers, academicians, and professionals with an interest in these significant technologies.</t>
  </si>
  <si>
    <t>Cross-language information retrieval; E-learning and solidarity; Geospatial Semantic Web; Human dimensions of Web services; Impacts of Semantic technologies; Influences and impacts of societal factors; Online virtual communities; Semantic service oriented architecture; Social networks in information systems; Social shaping of the Semantic Web; Socio-technical challenges of Semantic Web; Virtual networking; Web graphs;</t>
  </si>
  <si>
    <t>80 authoritative contributions by the world’s leading experts in semantic technologies and Web services Comprehensive coverage of each specific topic, highlighting recent trends and describing the latest advances in the field More than 950 references to existing literature and research on semantic technologies and Web services A compendium of over 200 key terms with detailed definitions Organized by topic and indexed, making it a convenient method of reference for all IT/IS scholars and professionals Cross-referencing of key terms, figures, and information pertinent to semantic technologies and Web services</t>
  </si>
  <si>
    <t>http://services.igi-global.com/resolvedoi/resolve.aspx?doi=10.4018/978-1-60566-650-1</t>
  </si>
  <si>
    <t>http://www.igi-global.com/book/handbook-research-social-dimensions-semantic/501</t>
  </si>
  <si>
    <t>03/31/2009</t>
  </si>
  <si>
    <t>Media and Communications</t>
  </si>
  <si>
    <t>Social Computing</t>
  </si>
  <si>
    <t>Social Web Evolution: Integrating Semantic Applications and Web 2.0 Technologies</t>
  </si>
  <si>
    <t>Patricia Ordóñez de Pablos</t>
  </si>
  <si>
    <t>Universidad de Oviedo, Spain</t>
  </si>
  <si>
    <t>As semantic technologies prove their value with targeted applications, there are increasing opportunities to consider their usefulness in social contexts for knowledge, learning, and human development.Social Web Evolution: Integrating Semantic Applications and Web 2.0 Technologies explores the potential of Web 2.0 and its synergies with the Semantic Web and provides state-of-the-art theoretical foundations and technological applications. A reference edition for academicians, practitioners, policy makers, and government officers eager for knowledge on Web 2.0 and social Web, this book emphasizes practical aspects of the integration of semantic applications into social Web technologies.</t>
  </si>
  <si>
    <t>Application of Web 2.0; Domain-specific ontology; Lifelong learning in archival heritage; Pattern matching techniques; Professional social network systems; Semantics for customer feedback; Social networks on evolutionary games; Social Semantic Web; Social sentiment analysis; Social Web evolution; Supporting learning in the workplace; Teachers’ personal knowledge management; Web 2.0 social networking sites;</t>
  </si>
  <si>
    <t>COM060080</t>
  </si>
  <si>
    <t>http://services.igi-global.com/resolvedoi/resolve.aspx?doi=10.4018/978-1-60566-272-5</t>
  </si>
  <si>
    <t>http://www.igi-global.com/book/social-web-evolution/921</t>
  </si>
  <si>
    <t>10/31/2008</t>
  </si>
  <si>
    <t>Managing Web Service Quality: Measuring Outcomes and Effectiveness</t>
  </si>
  <si>
    <t>Khaled M. Khan</t>
  </si>
  <si>
    <t>Qatar University, Qatar</t>
  </si>
  <si>
    <t>Web services are increasingly important in information technology with the expansive growth of the Internet. As services proliferate in domains ranging from e-commerce to digital government, the need for tools and methods to measure and guide the achievement of quality outcomes is critical for organizations.Managing Web Service Quality: Measuring Outcomes and Effectiveness focuses on the advances in Web service quality, covering topics such as quality requirements, security issues, and development and integration methods of providing quality services. Covering both technical and managerial issues related to Web service quality, this authoritative collection provides academicians, researchers, and practitioners with the most advanced research in the field.</t>
  </si>
  <si>
    <t>Digital Libraries; Intelligent Web service composition; Management of Web services; Multimedia delivery; Quality models; Semantic Web services; Services oriented architecture; Transactional composite applications; Virtual Web services; Web services dependability; Web services infrastructure; Web services quality; Web services security;</t>
  </si>
  <si>
    <t>http://services.igi-global.com/resolvedoi/resolve.aspx?doi=10.4018/978-1-60566-042-4</t>
  </si>
  <si>
    <t>http://www.igi-global.com/book/managing-web-service-quality/738</t>
  </si>
  <si>
    <t>Semantic Web Engineering in the Knowledge Society</t>
  </si>
  <si>
    <t>Jorge Cardoso</t>
  </si>
  <si>
    <t>SAP Research, Germany</t>
  </si>
  <si>
    <t>Semantics and ontologies offer an extension to traditional information systems in which information is given well-defined meaning, enabling computers and people to work in cooperation. With expanding uses and integrations of semantics and ontologies, research in Semantic Web engineering has grown immensely.Semantic Web Engineering in the Knowledge Society brings together contributions from researchers and scientists from both industry and academia and representatives from different communities for the understanding and exploration of the theories, tools, and applications of semantics and ontologies. This authoritative reference serves as the platform for exchange of both practical technologies and far reaching implications, offering academicians and practitioners a compendium of knowledge in Semantic Web engineering.</t>
  </si>
  <si>
    <t>Association analytics; Benchmarking in the semantic Web; Fault-tolerant emergent semantics; Industrial use of semantics; Model-driven design approach; Network connectivity; NNEC semantic interoperability; Ontology population; Semantic annotation; Semantic processing; Semantic Web applications; Semantic Web portals; Semantic Web Technologies; Social semantic collaboration; Social semantic desktop; Web information extraction;</t>
  </si>
  <si>
    <t>COM059000</t>
  </si>
  <si>
    <t>http://services.igi-global.com/resolvedoi/resolve.aspx?doi=10.4018/978-1-60566-112-4</t>
  </si>
  <si>
    <t>http://www.igi-global.com/book/semantic-web-engineering-knowledge-society/891</t>
  </si>
  <si>
    <t>08/31/2008</t>
  </si>
  <si>
    <t>The Semantic Web for Knowledge and Data Management</t>
  </si>
  <si>
    <t>Zongmin Ma</t>
  </si>
  <si>
    <t>Huaiqing Wang</t>
  </si>
  <si>
    <t>Northeastern University, China</t>
  </si>
  <si>
    <t>City University of Hong Kong, Hong Kong</t>
  </si>
  <si>
    <t>While the current Web provides access to an enormous amount of information, it is currently only human-readable. In response to this problem, the Semantic Web allows for explicit representation of the Semantics of data so that it is machine interpretable.Semantic Web for Knowledge and Data Management: Technologies and Practices provides a single record of technologies and practices of the Semantic approach to the management, organization, interpretation, retrieval, and use of Web-based data. This groundbreaking collection offers state-of-the-art information to academics, researchers, and industry practitioners involved in the study, use, design, and development of advanced and emerging Semantic Web technologies.</t>
  </si>
  <si>
    <t>Automatic semantic annotation; Contextual hierarchy driven ontology learning; Data retrieval; Design diagrams; Domain knowledge management and applications; E-tourism; Fuzzy models; Machine Learning; Modeling; Ontological sources; Ontologies and intelligent agents; Ontology extraction; Ontology utilization; Probabilistic models for the semantic Web; Semantic models; Semantic ontologies; Semantic overlay networks; Semantic Web; Semantics-based approach; Software asset reuse; Storage concept improvement; SWARMS; Ubiquitous mobile communications; XML-based P2P information systems;</t>
  </si>
  <si>
    <t>COM032000</t>
  </si>
  <si>
    <t>COM014000</t>
  </si>
  <si>
    <t>http://services.igi-global.com/resolvedoi/resolve.aspx?doi=10.4018/978-1-60566-028-8</t>
  </si>
  <si>
    <t>http://www.igi-global.com/book/semantic-web-knowledge-data-management/999</t>
  </si>
  <si>
    <t>04/30/2008</t>
  </si>
  <si>
    <t>CyberTech Publishing</t>
  </si>
  <si>
    <t>Web Services Research and Practices</t>
  </si>
  <si>
    <t>Web services is rapidly becoming one of the most valued aspects of information technology services, as Web-based technological advancements continue to grow at an exponential rate. Web Services Research and Practices provides researchers, scholars, and practitioners in a variety of settings essential up-to-date research in this demanding field, addressing issues such as communication applications using Web services; Semantic services computing; discovery, modeling, performance, and enhancements of Web services; and Web services architecture, frameworks, and security.</t>
  </si>
  <si>
    <t>COM060040</t>
  </si>
  <si>
    <t>COM053000</t>
  </si>
  <si>
    <t>http://services.igi-global.com/resolvedoi/resolve.aspx?doi=10.4018/978-1-59904-904-5</t>
  </si>
  <si>
    <t>http://www.igi-global.com/book/web-services-research-practices/1050</t>
  </si>
  <si>
    <t>03/31/2007</t>
  </si>
  <si>
    <t>Modern Technologies in Web Services Research</t>
  </si>
  <si>
    <t>Web service technologies are constantly being recreated, continuously challenging Web service professionals and examiners. Modern Technologies in Web Services Research facilitates communication and networking among Web services and e-business researchers and engineers in a period where considerable changes are taking place in Web services technologies innovation.Modern Technologies in Web Services Research provides mathematic foundations for service oriented computing, Web services architecture and security, frameworks for building Web service applications, and dynamic invocation mechanisms for Web services among other innovative approaches.</t>
  </si>
  <si>
    <t>COM000000</t>
  </si>
  <si>
    <t>http://services.igi-global.com/resolvedoi/resolve.aspx?doi=10.4018/978-1-59904-280-0</t>
  </si>
  <si>
    <t>http://www.igi-global.com/book/modern-technologies-web-services-research/771</t>
  </si>
  <si>
    <t>Semantic Web Services: Theory, Tools and Applications</t>
  </si>
  <si>
    <t>The Semantic Web proposes the mark-up of content on the Web using formal ontologies that structure underlying data for the purpose of comprehensive and transportable machine understanding. Semantic Web Services: Theory, Tools and Applications brings contributions from researchers, scientists from both industry and academia, and representatives from different communities to study, understand, and explore the theory, tools, and applications of the Semantic Web.Semantic Web Services: Theory, Tools and Applications binds computing involving the Semantic Web, ontologies, knowledge management, Web services, and Web processes into one fully comprehensive resource, serving as the platform for exchange of both practical technologies and far reaching research.</t>
  </si>
  <si>
    <t>Introduction to Web Services; Logics for the Semantic Web; Ontological Engineering; Ontology Construction; Reasoning in the Semantic Web; Semantic annotation; Semantic Search Engines; Semantic Web Service Discovery; Semantic Web services; Service-Oriented Processes; Syntactic and the Semantic Web; Web Ontology Language;</t>
  </si>
  <si>
    <t>http://services.igi-global.com/resolvedoi/resolve.aspx?doi=10.4018/978-1-59904-045-5</t>
  </si>
  <si>
    <t>http://www.igi-global.com/book/semantic-web-services/893</t>
  </si>
  <si>
    <t>11/30/2006</t>
  </si>
  <si>
    <t>Semantic Web-Based Information Systems: State-of-the-Art Applications</t>
  </si>
  <si>
    <t>As a new generation of technologies, frameworks, concepts and practices for information systems emerge, practitioners, academicians, and researchers are in need of a source where they can go to educate themselves on the latest innovations in this area. Semantic Web Information Systems: State-of-the-Art Applications establishes value-added knowledge transfer and personal development channels in three distinctive areas: academia, industry, and government.Semantic Web Information Systems: State-of-the-Art Applications covers new semantic Web-enabled tools for the citizen, learner, organization, and business. Real-world applications toward the development of the knowledge society and semantic Web issues, challenges and implications in each of the IS research streams are included as viable sources for this challenging subject.</t>
  </si>
  <si>
    <t>http://services.igi-global.com/resolvedoi/resolve.aspx?doi=10.4018/978-1-59904-426-2</t>
  </si>
  <si>
    <t>http://www.igi-global.com/book/semantic-web-based-information-systems/895</t>
  </si>
  <si>
    <t>IRM Press</t>
  </si>
  <si>
    <t>Semantic-Based Visual Information Retrieval</t>
  </si>
  <si>
    <t>Yu-Jin Zhang</t>
  </si>
  <si>
    <t>Tsinghua University, China</t>
  </si>
  <si>
    <t>Semantic-Based Visual Information Retrieval is one of the most challenging research directions of content-based visual information retrieval. It provides efficient tools for access, interaction, searching, and retrieving from collected databases of visual media.Building on research from over 30 leading experts from around the world, Semantic-Based Visual Information Retrieval presents state-of-the-art advancements and developments in the field, and also brings a selection of techniques and algorithms about semantic-based visual information retrieval. It covers many critical issues, such as: multi-level representation and description, scene understanding, semantic modeling, image and video annotation, human-computer interaction, and more. Semantic-Based Visual Information Retrieval also explains detailed solutions to a wide range of practical applications. Researchers, students, and practitioners will find this comprehensive and detailed volume to be a roadmap for applying suitable methods in semantic-based visual information retrieval.</t>
  </si>
  <si>
    <t>TEC000000</t>
  </si>
  <si>
    <t>http://services.igi-global.com/resolvedoi/resolve.aspx?doi=10.4018/978-1-59904-370-8</t>
  </si>
  <si>
    <t>http://www.igi-global.com/book/semantic-based-visual-information-retrieval/896</t>
  </si>
  <si>
    <t>02/28/2006</t>
  </si>
  <si>
    <t>Idea Group Publishing</t>
  </si>
  <si>
    <t>Web Semantics &amp; Ontology</t>
  </si>
  <si>
    <t>David Taniar</t>
  </si>
  <si>
    <t>Johanna Wenny Rahayu</t>
  </si>
  <si>
    <t>Monash University, Australia</t>
  </si>
  <si>
    <t>Web Semantics &amp; Ontology provides an excellent overview of current research and development activities, while covering an extensive range of topics including ontological modeling, enterprise systems, querying and knowledge discovery, and a wide range of applications. Each chapter contains a thorough study of the topic, systematic proposed work, and a comprehensive list of references. The theoretical and practical aspects of Web semantics and ontology development combine to bring a unique perspective to this book. Researchers, software developers, and IT students who want to enhance their knowledge of issues relating to modeling, adopting, querying, discovering knowledge, and building ontologies and Web semantics will benefit from Web Semantics &amp; Ontology.</t>
  </si>
  <si>
    <t>COM060000</t>
  </si>
  <si>
    <t>http://services.igi-global.com/resolvedoi/resolve.aspx?doi=10.4018/978-1-59140-905-2</t>
  </si>
  <si>
    <t>http://www.igi-global.com/book/web-semantics-ontology/1049</t>
  </si>
</sst>
</file>

<file path=xl/styles.xml><?xml version="1.0" encoding="utf-8"?>
<styleSheet xmlns="http://schemas.openxmlformats.org/spreadsheetml/2006/main">
  <fonts count="2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b/>
      <sz val="9"/>
      <color rgb="FFFFFFFF"/>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5F606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A9A9A9"/>
      </left>
      <right style="thin">
        <color rgb="FFA9A9A9"/>
      </right>
      <top style="thin">
        <color rgb="FFA9A9A9"/>
      </top>
      <bottom style="thin">
        <color rgb="FFA9A9A9"/>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
    <xf numFmtId="0" fontId="0" fillId="0" borderId="0" xfId="0"/>
    <xf numFmtId="0" fontId="0" fillId="0" borderId="10" xfId="0" applyBorder="1"/>
    <xf numFmtId="0" fontId="18" fillId="0" borderId="10" xfId="0" applyFont="1" applyBorder="1"/>
    <xf numFmtId="0" fontId="18" fillId="0" borderId="11" xfId="0" applyFont="1" applyBorder="1" applyAlignment="1">
      <alignment horizontal="left" wrapText="1"/>
    </xf>
    <xf numFmtId="0" fontId="19" fillId="33" borderId="11"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P19"/>
  <sheetViews>
    <sheetView showGridLines="0" tabSelected="1" workbookViewId="0"/>
  </sheetViews>
  <sheetFormatPr defaultRowHeight="15"/>
  <cols>
    <col min="1" max="2" width="9.28515625" style="1" customWidth="1"/>
    <col min="3" max="6" width="21.42578125" style="1" customWidth="1"/>
    <col min="7" max="8" width="9.28515625" style="1" customWidth="1"/>
    <col min="9" max="9" width="32.140625" style="1" customWidth="1"/>
    <col min="10" max="13" width="21.42578125" style="1" customWidth="1"/>
    <col min="14" max="18" width="21.42578125" style="1" hidden="1" customWidth="1"/>
    <col min="19" max="22" width="21.42578125" style="1" customWidth="1"/>
    <col min="23" max="27" width="21.42578125" style="1" hidden="1" customWidth="1"/>
    <col min="28" max="32" width="15.7109375" style="1" customWidth="1"/>
    <col min="33" max="33" width="9.28515625" style="1" customWidth="1"/>
    <col min="34" max="36" width="32.140625" style="1" customWidth="1"/>
    <col min="37" max="40" width="9.28515625" style="1" customWidth="1"/>
    <col min="41" max="42" width="32.140625" style="1" customWidth="1"/>
    <col min="43" max="16384" width="9.140625" style="1"/>
  </cols>
  <sheetData>
    <row r="1" spans="1:42" s="2" customFormat="1" ht="22.5" customHeight="1">
      <c r="A1" s="4" t="s">
        <v>0</v>
      </c>
      <c r="B1" s="4" t="s">
        <v>1</v>
      </c>
      <c r="C1" s="4" t="s">
        <v>2</v>
      </c>
      <c r="D1" s="4" t="s">
        <v>3</v>
      </c>
      <c r="E1" s="4" t="s">
        <v>4</v>
      </c>
      <c r="F1" s="4" t="s">
        <v>5</v>
      </c>
      <c r="G1" s="4" t="s">
        <v>6</v>
      </c>
      <c r="H1" s="4" t="s">
        <v>7</v>
      </c>
      <c r="I1" s="4" t="s">
        <v>8</v>
      </c>
      <c r="J1" s="4" t="s">
        <v>9</v>
      </c>
      <c r="K1" s="4" t="s">
        <v>10</v>
      </c>
      <c r="L1" s="4" t="s">
        <v>11</v>
      </c>
      <c r="M1" s="4" t="s">
        <v>12</v>
      </c>
      <c r="N1" s="4" t="s">
        <v>13</v>
      </c>
      <c r="O1" s="4" t="s">
        <v>14</v>
      </c>
      <c r="P1" s="4" t="s">
        <v>15</v>
      </c>
      <c r="Q1" s="4" t="s">
        <v>16</v>
      </c>
      <c r="R1" s="4" t="s">
        <v>17</v>
      </c>
      <c r="S1" s="4" t="s">
        <v>18</v>
      </c>
      <c r="T1" s="4" t="s">
        <v>19</v>
      </c>
      <c r="U1" s="4" t="s">
        <v>20</v>
      </c>
      <c r="V1" s="4" t="s">
        <v>21</v>
      </c>
      <c r="W1" s="4" t="s">
        <v>22</v>
      </c>
      <c r="X1" s="4" t="s">
        <v>23</v>
      </c>
      <c r="Y1" s="4" t="s">
        <v>24</v>
      </c>
      <c r="Z1" s="4" t="s">
        <v>25</v>
      </c>
      <c r="AA1" s="4" t="s">
        <v>26</v>
      </c>
      <c r="AB1" s="4" t="s">
        <v>27</v>
      </c>
      <c r="AC1" s="4" t="s">
        <v>28</v>
      </c>
      <c r="AD1" s="4" t="s">
        <v>29</v>
      </c>
      <c r="AE1" s="4" t="s">
        <v>30</v>
      </c>
      <c r="AF1" s="4" t="s">
        <v>31</v>
      </c>
      <c r="AG1" s="4" t="s">
        <v>32</v>
      </c>
      <c r="AH1" s="4" t="s">
        <v>33</v>
      </c>
      <c r="AI1" s="4" t="s">
        <v>34</v>
      </c>
      <c r="AJ1" s="4" t="s">
        <v>35</v>
      </c>
      <c r="AK1" s="4" t="s">
        <v>36</v>
      </c>
      <c r="AL1" s="4" t="s">
        <v>37</v>
      </c>
      <c r="AM1" s="4" t="s">
        <v>38</v>
      </c>
      <c r="AN1" s="4" t="s">
        <v>39</v>
      </c>
      <c r="AO1" s="4" t="s">
        <v>40</v>
      </c>
      <c r="AP1" s="4" t="s">
        <v>41</v>
      </c>
    </row>
    <row r="2" spans="1:42" s="2" customFormat="1" ht="22.5" customHeight="1">
      <c r="A2" s="3" t="s">
        <v>42</v>
      </c>
      <c r="B2" s="3">
        <v>2011</v>
      </c>
      <c r="C2" s="3" t="s">
        <v>43</v>
      </c>
      <c r="D2" s="3" t="s">
        <v>44</v>
      </c>
      <c r="E2" s="3" t="s">
        <v>45</v>
      </c>
      <c r="F2" s="3" t="s">
        <v>46</v>
      </c>
      <c r="G2" s="3" t="s">
        <v>47</v>
      </c>
      <c r="H2" s="3">
        <v>1</v>
      </c>
      <c r="I2" s="3" t="s">
        <v>48</v>
      </c>
      <c r="J2" s="3" t="s">
        <v>49</v>
      </c>
      <c r="K2" s="3" t="s">
        <v>50</v>
      </c>
      <c r="L2" s="3"/>
      <c r="M2" s="3"/>
      <c r="N2" s="3"/>
      <c r="O2" s="3"/>
      <c r="P2" s="3"/>
      <c r="Q2" s="3"/>
      <c r="R2" s="3"/>
      <c r="S2" s="3" t="s">
        <v>51</v>
      </c>
      <c r="T2" s="3" t="s">
        <v>52</v>
      </c>
      <c r="U2" s="3"/>
      <c r="V2" s="3"/>
      <c r="W2" s="3"/>
      <c r="X2" s="3"/>
      <c r="Y2" s="3"/>
      <c r="Z2" s="3"/>
      <c r="AA2" s="3"/>
      <c r="AB2" s="3" t="str">
        <f>"1-61520-871-2"</f>
        <v>1-61520-871-2</v>
      </c>
      <c r="AC2" s="3" t="str">
        <f>"978-1-61520-871-5"</f>
        <v>978-1-61520-871-5</v>
      </c>
      <c r="AD2" s="3" t="str">
        <f>"1-61520-872-0"</f>
        <v>1-61520-872-0</v>
      </c>
      <c r="AE2" s="3" t="str">
        <f>"978-1-61520-872-2"</f>
        <v>978-1-61520-872-2</v>
      </c>
      <c r="AF2" s="3" t="s">
        <v>53</v>
      </c>
      <c r="AG2" s="3">
        <v>284</v>
      </c>
      <c r="AH2" s="3" t="s">
        <v>54</v>
      </c>
      <c r="AI2" s="3" t="s">
        <v>55</v>
      </c>
      <c r="AJ2" s="3"/>
      <c r="AK2" s="3" t="s">
        <v>56</v>
      </c>
      <c r="AL2" s="3" t="s">
        <v>56</v>
      </c>
      <c r="AM2" s="3" t="s">
        <v>57</v>
      </c>
      <c r="AN2" s="3" t="s">
        <v>58</v>
      </c>
      <c r="AO2" s="3" t="s">
        <v>59</v>
      </c>
      <c r="AP2" s="3" t="s">
        <v>60</v>
      </c>
    </row>
    <row r="3" spans="1:42" s="2" customFormat="1" ht="22.5" customHeight="1">
      <c r="A3" s="3" t="s">
        <v>61</v>
      </c>
      <c r="B3" s="3">
        <v>2010</v>
      </c>
      <c r="C3" s="3" t="s">
        <v>43</v>
      </c>
      <c r="D3" s="3" t="s">
        <v>44</v>
      </c>
      <c r="E3" s="3" t="s">
        <v>45</v>
      </c>
      <c r="F3" s="3" t="s">
        <v>62</v>
      </c>
      <c r="G3" s="3" t="s">
        <v>63</v>
      </c>
      <c r="H3" s="3">
        <v>1</v>
      </c>
      <c r="I3" s="3" t="s">
        <v>64</v>
      </c>
      <c r="J3" s="3" t="s">
        <v>65</v>
      </c>
      <c r="K3" s="3"/>
      <c r="L3" s="3"/>
      <c r="M3" s="3"/>
      <c r="N3" s="3"/>
      <c r="O3" s="3"/>
      <c r="P3" s="3"/>
      <c r="Q3" s="3"/>
      <c r="R3" s="3"/>
      <c r="S3" s="3" t="s">
        <v>66</v>
      </c>
      <c r="T3" s="3"/>
      <c r="U3" s="3"/>
      <c r="V3" s="3"/>
      <c r="W3" s="3"/>
      <c r="X3" s="3"/>
      <c r="Y3" s="3"/>
      <c r="Z3" s="3"/>
      <c r="AA3" s="3"/>
      <c r="AB3" s="3" t="str">
        <f>"1-61520-839-9"</f>
        <v>1-61520-839-9</v>
      </c>
      <c r="AC3" s="3" t="str">
        <f>"978-1-61520-839-5"</f>
        <v>978-1-61520-839-5</v>
      </c>
      <c r="AD3" s="3" t="str">
        <f>"1-61520-840-2"</f>
        <v>1-61520-840-2</v>
      </c>
      <c r="AE3" s="3" t="str">
        <f>"978-1-61520-840-1"</f>
        <v>978-1-61520-840-1</v>
      </c>
      <c r="AF3" s="3" t="s">
        <v>53</v>
      </c>
      <c r="AG3" s="3">
        <v>494</v>
      </c>
      <c r="AH3" s="3" t="s">
        <v>67</v>
      </c>
      <c r="AI3" s="3" t="s">
        <v>68</v>
      </c>
      <c r="AJ3" s="3"/>
      <c r="AK3" s="3" t="s">
        <v>69</v>
      </c>
      <c r="AL3" s="3" t="s">
        <v>69</v>
      </c>
      <c r="AM3" s="3" t="s">
        <v>53</v>
      </c>
      <c r="AN3" s="3" t="s">
        <v>70</v>
      </c>
      <c r="AO3" s="3" t="s">
        <v>71</v>
      </c>
      <c r="AP3" s="3" t="s">
        <v>72</v>
      </c>
    </row>
    <row r="4" spans="1:42" s="2" customFormat="1" ht="22.5" customHeight="1">
      <c r="A4" s="3" t="s">
        <v>61</v>
      </c>
      <c r="B4" s="3">
        <v>2010</v>
      </c>
      <c r="C4" s="3" t="s">
        <v>43</v>
      </c>
      <c r="D4" s="3" t="s">
        <v>44</v>
      </c>
      <c r="E4" s="3" t="s">
        <v>45</v>
      </c>
      <c r="F4" s="3" t="s">
        <v>46</v>
      </c>
      <c r="G4" s="3" t="s">
        <v>47</v>
      </c>
      <c r="H4" s="3">
        <v>1</v>
      </c>
      <c r="I4" s="3" t="s">
        <v>73</v>
      </c>
      <c r="J4" s="3" t="s">
        <v>74</v>
      </c>
      <c r="K4" s="3" t="s">
        <v>75</v>
      </c>
      <c r="L4" s="3" t="s">
        <v>76</v>
      </c>
      <c r="M4" s="3"/>
      <c r="N4" s="3"/>
      <c r="O4" s="3"/>
      <c r="P4" s="3"/>
      <c r="Q4" s="3"/>
      <c r="R4" s="3"/>
      <c r="S4" s="3" t="s">
        <v>77</v>
      </c>
      <c r="T4" s="3" t="s">
        <v>78</v>
      </c>
      <c r="U4" s="3" t="s">
        <v>79</v>
      </c>
      <c r="V4" s="3"/>
      <c r="W4" s="3"/>
      <c r="X4" s="3"/>
      <c r="Y4" s="3"/>
      <c r="Z4" s="3"/>
      <c r="AA4" s="3"/>
      <c r="AB4" s="3" t="str">
        <f>"1-61520-973-5"</f>
        <v>1-61520-973-5</v>
      </c>
      <c r="AC4" s="3" t="str">
        <f>"978-1-61520-973-6"</f>
        <v>978-1-61520-973-6</v>
      </c>
      <c r="AD4" s="3" t="str">
        <f>"1-61520-974-3"</f>
        <v>1-61520-974-3</v>
      </c>
      <c r="AE4" s="3" t="str">
        <f>"978-1-61520-974-3"</f>
        <v>978-1-61520-974-3</v>
      </c>
      <c r="AF4" s="3" t="s">
        <v>53</v>
      </c>
      <c r="AG4" s="3">
        <v>284</v>
      </c>
      <c r="AH4" s="3" t="s">
        <v>80</v>
      </c>
      <c r="AI4" s="3" t="s">
        <v>81</v>
      </c>
      <c r="AJ4" s="3"/>
      <c r="AK4" s="3" t="s">
        <v>82</v>
      </c>
      <c r="AL4" s="3" t="s">
        <v>83</v>
      </c>
      <c r="AM4" s="3" t="s">
        <v>84</v>
      </c>
      <c r="AN4" s="3" t="s">
        <v>85</v>
      </c>
      <c r="AO4" s="3" t="s">
        <v>86</v>
      </c>
      <c r="AP4" s="3" t="s">
        <v>87</v>
      </c>
    </row>
    <row r="5" spans="1:42" s="2" customFormat="1" ht="22.5" customHeight="1">
      <c r="A5" s="3" t="s">
        <v>88</v>
      </c>
      <c r="B5" s="3">
        <v>2010</v>
      </c>
      <c r="C5" s="3" t="s">
        <v>43</v>
      </c>
      <c r="D5" s="3" t="s">
        <v>44</v>
      </c>
      <c r="E5" s="3" t="s">
        <v>45</v>
      </c>
      <c r="F5" s="3" t="s">
        <v>62</v>
      </c>
      <c r="G5" s="3" t="s">
        <v>47</v>
      </c>
      <c r="H5" s="3">
        <v>1</v>
      </c>
      <c r="I5" s="3" t="s">
        <v>89</v>
      </c>
      <c r="J5" s="3" t="s">
        <v>90</v>
      </c>
      <c r="K5" s="3" t="s">
        <v>91</v>
      </c>
      <c r="L5" s="3"/>
      <c r="M5" s="3"/>
      <c r="N5" s="3"/>
      <c r="O5" s="3"/>
      <c r="P5" s="3"/>
      <c r="Q5" s="3"/>
      <c r="R5" s="3"/>
      <c r="S5" s="3" t="s">
        <v>92</v>
      </c>
      <c r="T5" s="3" t="s">
        <v>93</v>
      </c>
      <c r="U5" s="3"/>
      <c r="V5" s="3"/>
      <c r="W5" s="3"/>
      <c r="X5" s="3"/>
      <c r="Y5" s="3"/>
      <c r="Z5" s="3"/>
      <c r="AA5" s="3"/>
      <c r="AB5" s="3" t="str">
        <f>"1-60566-992-X"</f>
        <v>1-60566-992-X</v>
      </c>
      <c r="AC5" s="3" t="str">
        <f>"978-1-60566-992-2"</f>
        <v>978-1-60566-992-2</v>
      </c>
      <c r="AD5" s="3" t="str">
        <f>"1-60566-993-8"</f>
        <v>1-60566-993-8</v>
      </c>
      <c r="AE5" s="3" t="str">
        <f>"978-1-60566-993-9"</f>
        <v>978-1-60566-993-9</v>
      </c>
      <c r="AF5" s="3" t="s">
        <v>53</v>
      </c>
      <c r="AG5" s="3">
        <v>410</v>
      </c>
      <c r="AH5" s="3" t="s">
        <v>94</v>
      </c>
      <c r="AI5" s="3" t="s">
        <v>95</v>
      </c>
      <c r="AJ5" s="3"/>
      <c r="AK5" s="3" t="s">
        <v>96</v>
      </c>
      <c r="AL5" s="3" t="s">
        <v>96</v>
      </c>
      <c r="AM5" s="3" t="s">
        <v>97</v>
      </c>
      <c r="AN5" s="3" t="s">
        <v>53</v>
      </c>
      <c r="AO5" s="3" t="s">
        <v>98</v>
      </c>
      <c r="AP5" s="3" t="s">
        <v>99</v>
      </c>
    </row>
    <row r="6" spans="1:42" s="2" customFormat="1" ht="22.5" customHeight="1">
      <c r="A6" s="3" t="s">
        <v>88</v>
      </c>
      <c r="B6" s="3">
        <v>2010</v>
      </c>
      <c r="C6" s="3" t="s">
        <v>43</v>
      </c>
      <c r="D6" s="3" t="s">
        <v>44</v>
      </c>
      <c r="E6" s="3" t="s">
        <v>45</v>
      </c>
      <c r="F6" s="3" t="s">
        <v>46</v>
      </c>
      <c r="G6" s="3" t="s">
        <v>47</v>
      </c>
      <c r="H6" s="3">
        <v>1</v>
      </c>
      <c r="I6" s="3" t="s">
        <v>100</v>
      </c>
      <c r="J6" s="3" t="s">
        <v>101</v>
      </c>
      <c r="K6" s="3"/>
      <c r="L6" s="3"/>
      <c r="M6" s="3"/>
      <c r="N6" s="3"/>
      <c r="O6" s="3"/>
      <c r="P6" s="3"/>
      <c r="Q6" s="3"/>
      <c r="R6" s="3"/>
      <c r="S6" s="3" t="s">
        <v>102</v>
      </c>
      <c r="T6" s="3"/>
      <c r="U6" s="3"/>
      <c r="V6" s="3"/>
      <c r="W6" s="3"/>
      <c r="X6" s="3"/>
      <c r="Y6" s="3"/>
      <c r="Z6" s="3"/>
      <c r="AA6" s="3"/>
      <c r="AB6" s="3" t="str">
        <f>"1-61520-684-1"</f>
        <v>1-61520-684-1</v>
      </c>
      <c r="AC6" s="3" t="str">
        <f>"978-1-61520-684-1"</f>
        <v>978-1-61520-684-1</v>
      </c>
      <c r="AD6" s="3" t="str">
        <f>"1-61520-685-X"</f>
        <v>1-61520-685-X</v>
      </c>
      <c r="AE6" s="3" t="str">
        <f>"978-1-61520-685-8"</f>
        <v>978-1-61520-685-8</v>
      </c>
      <c r="AF6" s="3" t="s">
        <v>53</v>
      </c>
      <c r="AG6" s="3">
        <v>720</v>
      </c>
      <c r="AH6" s="3" t="s">
        <v>103</v>
      </c>
      <c r="AI6" s="3" t="s">
        <v>104</v>
      </c>
      <c r="AJ6" s="3"/>
      <c r="AK6" s="3" t="s">
        <v>105</v>
      </c>
      <c r="AL6" s="3" t="s">
        <v>105</v>
      </c>
      <c r="AM6" s="3" t="s">
        <v>106</v>
      </c>
      <c r="AN6" s="3" t="s">
        <v>53</v>
      </c>
      <c r="AO6" s="3" t="s">
        <v>107</v>
      </c>
      <c r="AP6" s="3" t="s">
        <v>108</v>
      </c>
    </row>
    <row r="7" spans="1:42" s="2" customFormat="1" ht="22.5" customHeight="1">
      <c r="A7" s="3" t="s">
        <v>109</v>
      </c>
      <c r="B7" s="3">
        <v>2010</v>
      </c>
      <c r="C7" s="3" t="s">
        <v>43</v>
      </c>
      <c r="D7" s="3" t="s">
        <v>44</v>
      </c>
      <c r="E7" s="3" t="s">
        <v>45</v>
      </c>
      <c r="F7" s="3" t="s">
        <v>62</v>
      </c>
      <c r="G7" s="3" t="s">
        <v>47</v>
      </c>
      <c r="H7" s="3">
        <v>1</v>
      </c>
      <c r="I7" s="3" t="s">
        <v>110</v>
      </c>
      <c r="J7" s="3" t="s">
        <v>111</v>
      </c>
      <c r="K7" s="3"/>
      <c r="L7" s="3"/>
      <c r="M7" s="3"/>
      <c r="N7" s="3"/>
      <c r="O7" s="3"/>
      <c r="P7" s="3"/>
      <c r="Q7" s="3"/>
      <c r="R7" s="3"/>
      <c r="S7" s="3" t="s">
        <v>112</v>
      </c>
      <c r="T7" s="3"/>
      <c r="U7" s="3"/>
      <c r="V7" s="3"/>
      <c r="W7" s="3"/>
      <c r="X7" s="3"/>
      <c r="Y7" s="3"/>
      <c r="Z7" s="3"/>
      <c r="AA7" s="3"/>
      <c r="AB7" s="3" t="str">
        <f>"1-60566-384-0"</f>
        <v>1-60566-384-0</v>
      </c>
      <c r="AC7" s="3" t="str">
        <f>"978-1-60566-384-5"</f>
        <v>978-1-60566-384-5</v>
      </c>
      <c r="AD7" s="3" t="str">
        <f>"1-60566-385-9"</f>
        <v>1-60566-385-9</v>
      </c>
      <c r="AE7" s="3" t="str">
        <f>"978-1-60566-385-2"</f>
        <v>978-1-60566-385-2</v>
      </c>
      <c r="AF7" s="3" t="s">
        <v>53</v>
      </c>
      <c r="AG7" s="3">
        <v>1116</v>
      </c>
      <c r="AH7" s="3" t="s">
        <v>113</v>
      </c>
      <c r="AI7" s="3" t="s">
        <v>114</v>
      </c>
      <c r="AJ7" s="3" t="s">
        <v>115</v>
      </c>
      <c r="AK7" s="3" t="s">
        <v>116</v>
      </c>
      <c r="AL7" s="3" t="s">
        <v>116</v>
      </c>
      <c r="AM7" s="3" t="s">
        <v>106</v>
      </c>
      <c r="AN7" s="3" t="s">
        <v>53</v>
      </c>
      <c r="AO7" s="3" t="s">
        <v>117</v>
      </c>
      <c r="AP7" s="3" t="s">
        <v>118</v>
      </c>
    </row>
    <row r="8" spans="1:42" s="2" customFormat="1" ht="22.5" customHeight="1">
      <c r="A8" s="3" t="s">
        <v>119</v>
      </c>
      <c r="B8" s="3">
        <v>2010</v>
      </c>
      <c r="C8" s="3" t="s">
        <v>43</v>
      </c>
      <c r="D8" s="3" t="s">
        <v>44</v>
      </c>
      <c r="E8" s="3" t="s">
        <v>120</v>
      </c>
      <c r="F8" s="3" t="s">
        <v>62</v>
      </c>
      <c r="G8" s="3" t="s">
        <v>47</v>
      </c>
      <c r="H8" s="3">
        <v>1</v>
      </c>
      <c r="I8" s="3" t="s">
        <v>121</v>
      </c>
      <c r="J8" s="3" t="s">
        <v>122</v>
      </c>
      <c r="K8" s="3"/>
      <c r="L8" s="3"/>
      <c r="M8" s="3"/>
      <c r="N8" s="3"/>
      <c r="O8" s="3"/>
      <c r="P8" s="3"/>
      <c r="Q8" s="3"/>
      <c r="R8" s="3"/>
      <c r="S8" s="3" t="s">
        <v>123</v>
      </c>
      <c r="T8" s="3"/>
      <c r="U8" s="3"/>
      <c r="V8" s="3"/>
      <c r="W8" s="3"/>
      <c r="X8" s="3"/>
      <c r="Y8" s="3"/>
      <c r="Z8" s="3"/>
      <c r="AA8" s="3"/>
      <c r="AB8" s="3" t="str">
        <f>"1-60566-894-X"</f>
        <v>1-60566-894-X</v>
      </c>
      <c r="AC8" s="3" t="str">
        <f>"978-1-60566-894-9"</f>
        <v>978-1-60566-894-9</v>
      </c>
      <c r="AD8" s="3" t="str">
        <f>"1-60566-895-8"</f>
        <v>1-60566-895-8</v>
      </c>
      <c r="AE8" s="3" t="str">
        <f>"978-1-60566-895-6"</f>
        <v>978-1-60566-895-6</v>
      </c>
      <c r="AF8" s="3" t="s">
        <v>53</v>
      </c>
      <c r="AG8" s="3">
        <v>376</v>
      </c>
      <c r="AH8" s="3" t="s">
        <v>124</v>
      </c>
      <c r="AI8" s="3" t="s">
        <v>125</v>
      </c>
      <c r="AJ8" s="3"/>
      <c r="AK8" s="3" t="s">
        <v>126</v>
      </c>
      <c r="AL8" s="3" t="s">
        <v>126</v>
      </c>
      <c r="AM8" s="3" t="s">
        <v>127</v>
      </c>
      <c r="AN8" s="3" t="s">
        <v>53</v>
      </c>
      <c r="AO8" s="3" t="s">
        <v>128</v>
      </c>
      <c r="AP8" s="3" t="s">
        <v>129</v>
      </c>
    </row>
    <row r="9" spans="1:42" s="2" customFormat="1" ht="22.5" customHeight="1">
      <c r="A9" s="3" t="s">
        <v>130</v>
      </c>
      <c r="B9" s="3">
        <v>2009</v>
      </c>
      <c r="C9" s="3" t="s">
        <v>43</v>
      </c>
      <c r="D9" s="3" t="s">
        <v>44</v>
      </c>
      <c r="E9" s="3" t="s">
        <v>45</v>
      </c>
      <c r="F9" s="3" t="s">
        <v>62</v>
      </c>
      <c r="G9" s="3" t="s">
        <v>47</v>
      </c>
      <c r="H9" s="3">
        <v>2</v>
      </c>
      <c r="I9" s="3" t="s">
        <v>131</v>
      </c>
      <c r="J9" s="3" t="s">
        <v>132</v>
      </c>
      <c r="K9" s="3" t="s">
        <v>133</v>
      </c>
      <c r="L9" s="3" t="s">
        <v>134</v>
      </c>
      <c r="M9" s="3" t="s">
        <v>135</v>
      </c>
      <c r="N9" s="3"/>
      <c r="O9" s="3"/>
      <c r="P9" s="3"/>
      <c r="Q9" s="3"/>
      <c r="R9" s="3"/>
      <c r="S9" s="3" t="s">
        <v>136</v>
      </c>
      <c r="T9" s="3" t="s">
        <v>136</v>
      </c>
      <c r="U9" s="3" t="s">
        <v>136</v>
      </c>
      <c r="V9" s="3" t="s">
        <v>136</v>
      </c>
      <c r="W9" s="3"/>
      <c r="X9" s="3"/>
      <c r="Y9" s="3"/>
      <c r="Z9" s="3"/>
      <c r="AA9" s="3"/>
      <c r="AB9" s="3" t="str">
        <f>"1-60566-650-5"</f>
        <v>1-60566-650-5</v>
      </c>
      <c r="AC9" s="3" t="str">
        <f>"978-1-60566-650-1"</f>
        <v>978-1-60566-650-1</v>
      </c>
      <c r="AD9" s="3" t="str">
        <f>"1-60566-651-3"</f>
        <v>1-60566-651-3</v>
      </c>
      <c r="AE9" s="3" t="str">
        <f>"978-1-60566-651-8"</f>
        <v>978-1-60566-651-8</v>
      </c>
      <c r="AF9" s="3" t="s">
        <v>53</v>
      </c>
      <c r="AG9" s="3">
        <v>1099</v>
      </c>
      <c r="AH9" s="3" t="s">
        <v>137</v>
      </c>
      <c r="AI9" s="3" t="s">
        <v>138</v>
      </c>
      <c r="AJ9" s="3" t="s">
        <v>139</v>
      </c>
      <c r="AK9" s="3" t="s">
        <v>105</v>
      </c>
      <c r="AL9" s="3" t="s">
        <v>105</v>
      </c>
      <c r="AM9" s="3" t="s">
        <v>106</v>
      </c>
      <c r="AN9" s="3" t="s">
        <v>53</v>
      </c>
      <c r="AO9" s="3" t="s">
        <v>140</v>
      </c>
      <c r="AP9" s="3" t="s">
        <v>141</v>
      </c>
    </row>
    <row r="10" spans="1:42" s="2" customFormat="1" ht="22.5" customHeight="1">
      <c r="A10" s="3" t="s">
        <v>142</v>
      </c>
      <c r="B10" s="3">
        <v>2009</v>
      </c>
      <c r="C10" s="3" t="s">
        <v>43</v>
      </c>
      <c r="D10" s="3" t="s">
        <v>143</v>
      </c>
      <c r="E10" s="3" t="s">
        <v>144</v>
      </c>
      <c r="F10" s="3" t="s">
        <v>62</v>
      </c>
      <c r="G10" s="3" t="s">
        <v>47</v>
      </c>
      <c r="H10" s="3">
        <v>1</v>
      </c>
      <c r="I10" s="3" t="s">
        <v>145</v>
      </c>
      <c r="J10" s="3" t="s">
        <v>90</v>
      </c>
      <c r="K10" s="3" t="s">
        <v>146</v>
      </c>
      <c r="L10" s="3"/>
      <c r="M10" s="3"/>
      <c r="N10" s="3"/>
      <c r="O10" s="3"/>
      <c r="P10" s="3"/>
      <c r="Q10" s="3"/>
      <c r="R10" s="3"/>
      <c r="S10" s="3" t="s">
        <v>92</v>
      </c>
      <c r="T10" s="3" t="s">
        <v>147</v>
      </c>
      <c r="U10" s="3"/>
      <c r="V10" s="3"/>
      <c r="W10" s="3"/>
      <c r="X10" s="3"/>
      <c r="Y10" s="3"/>
      <c r="Z10" s="3"/>
      <c r="AA10" s="3"/>
      <c r="AB10" s="3" t="str">
        <f>"1-60566-272-0"</f>
        <v>1-60566-272-0</v>
      </c>
      <c r="AC10" s="3" t="str">
        <f>"978-1-60566-272-5"</f>
        <v>978-1-60566-272-5</v>
      </c>
      <c r="AD10" s="3" t="str">
        <f>"1-60566-273-9"</f>
        <v>1-60566-273-9</v>
      </c>
      <c r="AE10" s="3" t="str">
        <f>"978-1-60566-273-2"</f>
        <v>978-1-60566-273-2</v>
      </c>
      <c r="AF10" s="3" t="s">
        <v>53</v>
      </c>
      <c r="AG10" s="3">
        <v>340</v>
      </c>
      <c r="AH10" s="3" t="s">
        <v>148</v>
      </c>
      <c r="AI10" s="3" t="s">
        <v>149</v>
      </c>
      <c r="AJ10" s="3"/>
      <c r="AK10" s="3" t="s">
        <v>96</v>
      </c>
      <c r="AL10" s="3" t="s">
        <v>96</v>
      </c>
      <c r="AM10" s="3" t="s">
        <v>150</v>
      </c>
      <c r="AN10" s="3" t="s">
        <v>53</v>
      </c>
      <c r="AO10" s="3" t="s">
        <v>151</v>
      </c>
      <c r="AP10" s="3" t="s">
        <v>152</v>
      </c>
    </row>
    <row r="11" spans="1:42" s="2" customFormat="1" ht="22.5" customHeight="1">
      <c r="A11" s="3" t="s">
        <v>153</v>
      </c>
      <c r="B11" s="3">
        <v>2009</v>
      </c>
      <c r="C11" s="3" t="s">
        <v>43</v>
      </c>
      <c r="D11" s="3" t="s">
        <v>44</v>
      </c>
      <c r="E11" s="3" t="s">
        <v>45</v>
      </c>
      <c r="F11" s="3" t="s">
        <v>46</v>
      </c>
      <c r="G11" s="3" t="s">
        <v>47</v>
      </c>
      <c r="H11" s="3">
        <v>1</v>
      </c>
      <c r="I11" s="3" t="s">
        <v>154</v>
      </c>
      <c r="J11" s="3" t="s">
        <v>155</v>
      </c>
      <c r="K11" s="3"/>
      <c r="L11" s="3"/>
      <c r="M11" s="3"/>
      <c r="N11" s="3"/>
      <c r="O11" s="3"/>
      <c r="P11" s="3"/>
      <c r="Q11" s="3"/>
      <c r="R11" s="3"/>
      <c r="S11" s="3" t="s">
        <v>156</v>
      </c>
      <c r="T11" s="3"/>
      <c r="U11" s="3"/>
      <c r="V11" s="3"/>
      <c r="W11" s="3"/>
      <c r="X11" s="3"/>
      <c r="Y11" s="3"/>
      <c r="Z11" s="3"/>
      <c r="AA11" s="3"/>
      <c r="AB11" s="3" t="str">
        <f>"1-60566-042-6"</f>
        <v>1-60566-042-6</v>
      </c>
      <c r="AC11" s="3" t="str">
        <f>"978-1-60566-042-4"</f>
        <v>978-1-60566-042-4</v>
      </c>
      <c r="AD11" s="3" t="str">
        <f>"1-60566-043-4"</f>
        <v>1-60566-043-4</v>
      </c>
      <c r="AE11" s="3" t="str">
        <f>"978-1-60566-043-1"</f>
        <v>978-1-60566-043-1</v>
      </c>
      <c r="AF11" s="3" t="s">
        <v>53</v>
      </c>
      <c r="AG11" s="3">
        <v>418</v>
      </c>
      <c r="AH11" s="3" t="s">
        <v>157</v>
      </c>
      <c r="AI11" s="3" t="s">
        <v>158</v>
      </c>
      <c r="AJ11" s="3"/>
      <c r="AK11" s="3" t="s">
        <v>126</v>
      </c>
      <c r="AL11" s="3" t="s">
        <v>126</v>
      </c>
      <c r="AM11" s="3" t="s">
        <v>53</v>
      </c>
      <c r="AN11" s="3" t="s">
        <v>53</v>
      </c>
      <c r="AO11" s="3" t="s">
        <v>159</v>
      </c>
      <c r="AP11" s="3" t="s">
        <v>160</v>
      </c>
    </row>
    <row r="12" spans="1:42" s="2" customFormat="1" ht="22.5" customHeight="1">
      <c r="A12" s="3" t="s">
        <v>153</v>
      </c>
      <c r="B12" s="3">
        <v>2009</v>
      </c>
      <c r="C12" s="3" t="s">
        <v>43</v>
      </c>
      <c r="D12" s="3" t="s">
        <v>44</v>
      </c>
      <c r="E12" s="3" t="s">
        <v>45</v>
      </c>
      <c r="F12" s="3" t="s">
        <v>62</v>
      </c>
      <c r="G12" s="3" t="s">
        <v>47</v>
      </c>
      <c r="H12" s="3">
        <v>1</v>
      </c>
      <c r="I12" s="3" t="s">
        <v>161</v>
      </c>
      <c r="J12" s="3" t="s">
        <v>162</v>
      </c>
      <c r="K12" s="3" t="s">
        <v>90</v>
      </c>
      <c r="L12" s="3"/>
      <c r="M12" s="3"/>
      <c r="N12" s="3"/>
      <c r="O12" s="3"/>
      <c r="P12" s="3"/>
      <c r="Q12" s="3"/>
      <c r="R12" s="3"/>
      <c r="S12" s="3" t="s">
        <v>163</v>
      </c>
      <c r="T12" s="3" t="s">
        <v>92</v>
      </c>
      <c r="U12" s="3"/>
      <c r="V12" s="3"/>
      <c r="W12" s="3"/>
      <c r="X12" s="3"/>
      <c r="Y12" s="3"/>
      <c r="Z12" s="3"/>
      <c r="AA12" s="3"/>
      <c r="AB12" s="3" t="str">
        <f>"1-60566-112-0"</f>
        <v>1-60566-112-0</v>
      </c>
      <c r="AC12" s="3" t="str">
        <f>"978-1-60566-112-4"</f>
        <v>978-1-60566-112-4</v>
      </c>
      <c r="AD12" s="3" t="str">
        <f>"1-60566-113-9"</f>
        <v>1-60566-113-9</v>
      </c>
      <c r="AE12" s="3" t="str">
        <f>"978-1-60566-113-1"</f>
        <v>978-1-60566-113-1</v>
      </c>
      <c r="AF12" s="3" t="s">
        <v>53</v>
      </c>
      <c r="AG12" s="3">
        <v>424</v>
      </c>
      <c r="AH12" s="3" t="s">
        <v>164</v>
      </c>
      <c r="AI12" s="3" t="s">
        <v>165</v>
      </c>
      <c r="AJ12" s="3"/>
      <c r="AK12" s="3" t="s">
        <v>166</v>
      </c>
      <c r="AL12" s="3" t="s">
        <v>166</v>
      </c>
      <c r="AM12" s="3" t="s">
        <v>105</v>
      </c>
      <c r="AN12" s="3" t="s">
        <v>53</v>
      </c>
      <c r="AO12" s="3" t="s">
        <v>167</v>
      </c>
      <c r="AP12" s="3" t="s">
        <v>168</v>
      </c>
    </row>
    <row r="13" spans="1:42" s="2" customFormat="1" ht="22.5" customHeight="1">
      <c r="A13" s="3" t="s">
        <v>169</v>
      </c>
      <c r="B13" s="3">
        <v>2009</v>
      </c>
      <c r="C13" s="3" t="s">
        <v>43</v>
      </c>
      <c r="D13" s="3" t="s">
        <v>44</v>
      </c>
      <c r="E13" s="3" t="s">
        <v>45</v>
      </c>
      <c r="F13" s="3" t="s">
        <v>62</v>
      </c>
      <c r="G13" s="3" t="s">
        <v>47</v>
      </c>
      <c r="H13" s="3">
        <v>1</v>
      </c>
      <c r="I13" s="3" t="s">
        <v>170</v>
      </c>
      <c r="J13" s="3" t="s">
        <v>171</v>
      </c>
      <c r="K13" s="3" t="s">
        <v>172</v>
      </c>
      <c r="L13" s="3"/>
      <c r="M13" s="3"/>
      <c r="N13" s="3"/>
      <c r="O13" s="3"/>
      <c r="P13" s="3"/>
      <c r="Q13" s="3"/>
      <c r="R13" s="3"/>
      <c r="S13" s="3" t="s">
        <v>173</v>
      </c>
      <c r="T13" s="3" t="s">
        <v>174</v>
      </c>
      <c r="U13" s="3"/>
      <c r="V13" s="3"/>
      <c r="W13" s="3"/>
      <c r="X13" s="3"/>
      <c r="Y13" s="3"/>
      <c r="Z13" s="3"/>
      <c r="AA13" s="3"/>
      <c r="AB13" s="3" t="str">
        <f>"1-60566-028-0"</f>
        <v>1-60566-028-0</v>
      </c>
      <c r="AC13" s="3" t="str">
        <f>"978-1-60566-028-8"</f>
        <v>978-1-60566-028-8</v>
      </c>
      <c r="AD13" s="3" t="str">
        <f>"1-60566-029-9"</f>
        <v>1-60566-029-9</v>
      </c>
      <c r="AE13" s="3" t="str">
        <f>"978-1-60566-029-5"</f>
        <v>978-1-60566-029-5</v>
      </c>
      <c r="AF13" s="3" t="s">
        <v>53</v>
      </c>
      <c r="AG13" s="3">
        <v>386</v>
      </c>
      <c r="AH13" s="3" t="s">
        <v>175</v>
      </c>
      <c r="AI13" s="3" t="s">
        <v>176</v>
      </c>
      <c r="AJ13" s="3"/>
      <c r="AK13" s="3" t="s">
        <v>177</v>
      </c>
      <c r="AL13" s="3" t="s">
        <v>178</v>
      </c>
      <c r="AM13" s="3" t="s">
        <v>177</v>
      </c>
      <c r="AN13" s="3" t="s">
        <v>53</v>
      </c>
      <c r="AO13" s="3" t="s">
        <v>179</v>
      </c>
      <c r="AP13" s="3" t="s">
        <v>180</v>
      </c>
    </row>
    <row r="14" spans="1:42" s="2" customFormat="1" ht="22.5" customHeight="1">
      <c r="A14" s="3" t="s">
        <v>181</v>
      </c>
      <c r="B14" s="3">
        <v>2008</v>
      </c>
      <c r="C14" s="3" t="s">
        <v>182</v>
      </c>
      <c r="D14" s="3" t="s">
        <v>44</v>
      </c>
      <c r="E14" s="3" t="s">
        <v>45</v>
      </c>
      <c r="F14" s="3" t="s">
        <v>46</v>
      </c>
      <c r="G14" s="3" t="s">
        <v>47</v>
      </c>
      <c r="H14" s="3">
        <v>1</v>
      </c>
      <c r="I14" s="3" t="s">
        <v>183</v>
      </c>
      <c r="J14" s="3" t="s">
        <v>101</v>
      </c>
      <c r="K14" s="3"/>
      <c r="L14" s="3"/>
      <c r="M14" s="3"/>
      <c r="N14" s="3"/>
      <c r="O14" s="3"/>
      <c r="P14" s="3"/>
      <c r="Q14" s="3"/>
      <c r="R14" s="3"/>
      <c r="S14" s="3" t="s">
        <v>102</v>
      </c>
      <c r="T14" s="3"/>
      <c r="U14" s="3"/>
      <c r="V14" s="3"/>
      <c r="W14" s="3"/>
      <c r="X14" s="3"/>
      <c r="Y14" s="3"/>
      <c r="Z14" s="3"/>
      <c r="AA14" s="3"/>
      <c r="AB14" s="3" t="str">
        <f>"1-59904-904-X"</f>
        <v>1-59904-904-X</v>
      </c>
      <c r="AC14" s="3" t="str">
        <f>"978-1-59904-904-5"</f>
        <v>978-1-59904-904-5</v>
      </c>
      <c r="AD14" s="3" t="str">
        <f>"1-59904-907-4"</f>
        <v>1-59904-907-4</v>
      </c>
      <c r="AE14" s="3" t="str">
        <f>"978-1-59904-907-6"</f>
        <v>978-1-59904-907-6</v>
      </c>
      <c r="AF14" s="3" t="s">
        <v>53</v>
      </c>
      <c r="AG14" s="3">
        <v>358</v>
      </c>
      <c r="AH14" s="3" t="s">
        <v>184</v>
      </c>
      <c r="AI14" s="3"/>
      <c r="AJ14" s="3"/>
      <c r="AK14" s="3" t="s">
        <v>185</v>
      </c>
      <c r="AL14" s="3" t="s">
        <v>186</v>
      </c>
      <c r="AM14" s="3" t="s">
        <v>185</v>
      </c>
      <c r="AN14" s="3" t="s">
        <v>53</v>
      </c>
      <c r="AO14" s="3" t="s">
        <v>187</v>
      </c>
      <c r="AP14" s="3" t="s">
        <v>188</v>
      </c>
    </row>
    <row r="15" spans="1:42" s="2" customFormat="1" ht="22.5" customHeight="1">
      <c r="A15" s="3" t="s">
        <v>189</v>
      </c>
      <c r="B15" s="3">
        <v>2007</v>
      </c>
      <c r="C15" s="3" t="s">
        <v>182</v>
      </c>
      <c r="D15" s="3" t="s">
        <v>44</v>
      </c>
      <c r="E15" s="3" t="s">
        <v>45</v>
      </c>
      <c r="F15" s="3" t="s">
        <v>46</v>
      </c>
      <c r="G15" s="3" t="s">
        <v>47</v>
      </c>
      <c r="H15" s="3">
        <v>1</v>
      </c>
      <c r="I15" s="3" t="s">
        <v>190</v>
      </c>
      <c r="J15" s="3" t="s">
        <v>101</v>
      </c>
      <c r="K15" s="3"/>
      <c r="L15" s="3"/>
      <c r="M15" s="3"/>
      <c r="N15" s="3"/>
      <c r="O15" s="3"/>
      <c r="P15" s="3"/>
      <c r="Q15" s="3"/>
      <c r="R15" s="3"/>
      <c r="S15" s="3" t="s">
        <v>102</v>
      </c>
      <c r="T15" s="3"/>
      <c r="U15" s="3"/>
      <c r="V15" s="3"/>
      <c r="W15" s="3"/>
      <c r="X15" s="3"/>
      <c r="Y15" s="3"/>
      <c r="Z15" s="3"/>
      <c r="AA15" s="3"/>
      <c r="AB15" s="3" t="str">
        <f>"1-59904-280-0"</f>
        <v>1-59904-280-0</v>
      </c>
      <c r="AC15" s="3" t="str">
        <f>"978-1-59904-280-0"</f>
        <v>978-1-59904-280-0</v>
      </c>
      <c r="AD15" s="3" t="str">
        <f>"1-59904-282-7"</f>
        <v>1-59904-282-7</v>
      </c>
      <c r="AE15" s="3" t="str">
        <f>"978-1-59904-282-4"</f>
        <v>978-1-59904-282-4</v>
      </c>
      <c r="AF15" s="3" t="s">
        <v>53</v>
      </c>
      <c r="AG15" s="3">
        <v>284</v>
      </c>
      <c r="AH15" s="3" t="s">
        <v>191</v>
      </c>
      <c r="AI15" s="3"/>
      <c r="AJ15" s="3"/>
      <c r="AK15" s="3" t="s">
        <v>150</v>
      </c>
      <c r="AL15" s="3" t="s">
        <v>192</v>
      </c>
      <c r="AM15" s="3" t="s">
        <v>150</v>
      </c>
      <c r="AN15" s="3" t="s">
        <v>53</v>
      </c>
      <c r="AO15" s="3" t="s">
        <v>193</v>
      </c>
      <c r="AP15" s="3" t="s">
        <v>194</v>
      </c>
    </row>
    <row r="16" spans="1:42" s="2" customFormat="1" ht="22.5" customHeight="1">
      <c r="A16" s="3" t="s">
        <v>189</v>
      </c>
      <c r="B16" s="3">
        <v>2007</v>
      </c>
      <c r="C16" s="3" t="s">
        <v>43</v>
      </c>
      <c r="D16" s="3" t="s">
        <v>44</v>
      </c>
      <c r="E16" s="3" t="s">
        <v>45</v>
      </c>
      <c r="F16" s="3" t="s">
        <v>46</v>
      </c>
      <c r="G16" s="3" t="s">
        <v>47</v>
      </c>
      <c r="H16" s="3">
        <v>1</v>
      </c>
      <c r="I16" s="3" t="s">
        <v>195</v>
      </c>
      <c r="J16" s="3" t="s">
        <v>162</v>
      </c>
      <c r="K16" s="3"/>
      <c r="L16" s="3"/>
      <c r="M16" s="3"/>
      <c r="N16" s="3"/>
      <c r="O16" s="3"/>
      <c r="P16" s="3"/>
      <c r="Q16" s="3"/>
      <c r="R16" s="3"/>
      <c r="S16" s="3" t="s">
        <v>163</v>
      </c>
      <c r="T16" s="3"/>
      <c r="U16" s="3"/>
      <c r="V16" s="3"/>
      <c r="W16" s="3"/>
      <c r="X16" s="3"/>
      <c r="Y16" s="3"/>
      <c r="Z16" s="3"/>
      <c r="AA16" s="3"/>
      <c r="AB16" s="3" t="str">
        <f>"1-59904-045-X"</f>
        <v>1-59904-045-X</v>
      </c>
      <c r="AC16" s="3" t="str">
        <f>"978-1-59904-045-5"</f>
        <v>978-1-59904-045-5</v>
      </c>
      <c r="AD16" s="3" t="str">
        <f>"1-59904-047-6"</f>
        <v>1-59904-047-6</v>
      </c>
      <c r="AE16" s="3" t="str">
        <f>"978-1-59904-047-9"</f>
        <v>978-1-59904-047-9</v>
      </c>
      <c r="AF16" s="3" t="s">
        <v>53</v>
      </c>
      <c r="AG16" s="3">
        <v>372</v>
      </c>
      <c r="AH16" s="3" t="s">
        <v>196</v>
      </c>
      <c r="AI16" s="3" t="s">
        <v>197</v>
      </c>
      <c r="AJ16" s="3"/>
      <c r="AK16" s="3" t="s">
        <v>150</v>
      </c>
      <c r="AL16" s="3" t="s">
        <v>192</v>
      </c>
      <c r="AM16" s="3" t="s">
        <v>150</v>
      </c>
      <c r="AN16" s="3" t="s">
        <v>53</v>
      </c>
      <c r="AO16" s="3" t="s">
        <v>198</v>
      </c>
      <c r="AP16" s="3" t="s">
        <v>199</v>
      </c>
    </row>
    <row r="17" spans="1:42" s="2" customFormat="1" ht="22.5" customHeight="1">
      <c r="A17" s="3" t="s">
        <v>200</v>
      </c>
      <c r="B17" s="3">
        <v>2007</v>
      </c>
      <c r="C17" s="3" t="s">
        <v>182</v>
      </c>
      <c r="D17" s="3" t="s">
        <v>44</v>
      </c>
      <c r="E17" s="3" t="s">
        <v>45</v>
      </c>
      <c r="F17" s="3" t="s">
        <v>62</v>
      </c>
      <c r="G17" s="3" t="s">
        <v>47</v>
      </c>
      <c r="H17" s="3">
        <v>1</v>
      </c>
      <c r="I17" s="3" t="s">
        <v>201</v>
      </c>
      <c r="J17" s="3" t="s">
        <v>91</v>
      </c>
      <c r="K17" s="3" t="s">
        <v>90</v>
      </c>
      <c r="L17" s="3"/>
      <c r="M17" s="3"/>
      <c r="N17" s="3"/>
      <c r="O17" s="3"/>
      <c r="P17" s="3"/>
      <c r="Q17" s="3"/>
      <c r="R17" s="3"/>
      <c r="S17" s="3" t="s">
        <v>93</v>
      </c>
      <c r="T17" s="3" t="s">
        <v>92</v>
      </c>
      <c r="U17" s="3"/>
      <c r="V17" s="3"/>
      <c r="W17" s="3"/>
      <c r="X17" s="3"/>
      <c r="Y17" s="3"/>
      <c r="Z17" s="3"/>
      <c r="AA17" s="3"/>
      <c r="AB17" s="3" t="str">
        <f>"1-59904-426-9"</f>
        <v>1-59904-426-9</v>
      </c>
      <c r="AC17" s="3" t="str">
        <f>"978-1-59904-426-2"</f>
        <v>978-1-59904-426-2</v>
      </c>
      <c r="AD17" s="3" t="str">
        <f>"1-59904-428-5"</f>
        <v>1-59904-428-5</v>
      </c>
      <c r="AE17" s="3" t="str">
        <f>"978-1-59904-428-6"</f>
        <v>978-1-59904-428-6</v>
      </c>
      <c r="AF17" s="3" t="s">
        <v>53</v>
      </c>
      <c r="AG17" s="3">
        <v>328</v>
      </c>
      <c r="AH17" s="3" t="s">
        <v>202</v>
      </c>
      <c r="AI17" s="3"/>
      <c r="AJ17" s="3"/>
      <c r="AK17" s="3" t="s">
        <v>126</v>
      </c>
      <c r="AL17" s="3" t="s">
        <v>126</v>
      </c>
      <c r="AM17" s="3" t="s">
        <v>150</v>
      </c>
      <c r="AN17" s="3" t="s">
        <v>53</v>
      </c>
      <c r="AO17" s="3" t="s">
        <v>203</v>
      </c>
      <c r="AP17" s="3" t="s">
        <v>204</v>
      </c>
    </row>
    <row r="18" spans="1:42" s="2" customFormat="1" ht="22.5" customHeight="1">
      <c r="A18" s="3" t="s">
        <v>200</v>
      </c>
      <c r="B18" s="3">
        <v>2007</v>
      </c>
      <c r="C18" s="3" t="s">
        <v>205</v>
      </c>
      <c r="D18" s="3" t="s">
        <v>44</v>
      </c>
      <c r="E18" s="3" t="s">
        <v>45</v>
      </c>
      <c r="F18" s="3" t="s">
        <v>62</v>
      </c>
      <c r="G18" s="3" t="s">
        <v>47</v>
      </c>
      <c r="H18" s="3">
        <v>1</v>
      </c>
      <c r="I18" s="3" t="s">
        <v>206</v>
      </c>
      <c r="J18" s="3" t="s">
        <v>207</v>
      </c>
      <c r="K18" s="3"/>
      <c r="L18" s="3"/>
      <c r="M18" s="3"/>
      <c r="N18" s="3"/>
      <c r="O18" s="3"/>
      <c r="P18" s="3"/>
      <c r="Q18" s="3"/>
      <c r="R18" s="3"/>
      <c r="S18" s="3" t="s">
        <v>208</v>
      </c>
      <c r="T18" s="3"/>
      <c r="U18" s="3"/>
      <c r="V18" s="3"/>
      <c r="W18" s="3"/>
      <c r="X18" s="3"/>
      <c r="Y18" s="3"/>
      <c r="Z18" s="3"/>
      <c r="AA18" s="3"/>
      <c r="AB18" s="3" t="str">
        <f>"1-59904-370-X"</f>
        <v>1-59904-370-X</v>
      </c>
      <c r="AC18" s="3" t="str">
        <f>"978-1-59904-370-8"</f>
        <v>978-1-59904-370-8</v>
      </c>
      <c r="AD18" s="3" t="str">
        <f>"1-59904-372-6"</f>
        <v>1-59904-372-6</v>
      </c>
      <c r="AE18" s="3" t="str">
        <f>"978-1-59904-372-2"</f>
        <v>978-1-59904-372-2</v>
      </c>
      <c r="AF18" s="3" t="s">
        <v>53</v>
      </c>
      <c r="AG18" s="3">
        <v>368</v>
      </c>
      <c r="AH18" s="3" t="s">
        <v>209</v>
      </c>
      <c r="AI18" s="3"/>
      <c r="AJ18" s="3"/>
      <c r="AK18" s="3" t="s">
        <v>192</v>
      </c>
      <c r="AL18" s="3" t="s">
        <v>192</v>
      </c>
      <c r="AM18" s="3" t="s">
        <v>210</v>
      </c>
      <c r="AN18" s="3" t="s">
        <v>53</v>
      </c>
      <c r="AO18" s="3" t="s">
        <v>211</v>
      </c>
      <c r="AP18" s="3" t="s">
        <v>212</v>
      </c>
    </row>
    <row r="19" spans="1:42" s="2" customFormat="1" ht="22.5" customHeight="1">
      <c r="A19" s="3" t="s">
        <v>213</v>
      </c>
      <c r="B19" s="3">
        <v>2006</v>
      </c>
      <c r="C19" s="3" t="s">
        <v>214</v>
      </c>
      <c r="D19" s="3" t="s">
        <v>44</v>
      </c>
      <c r="E19" s="3" t="s">
        <v>45</v>
      </c>
      <c r="F19" s="3" t="s">
        <v>62</v>
      </c>
      <c r="G19" s="3" t="s">
        <v>47</v>
      </c>
      <c r="H19" s="3">
        <v>1</v>
      </c>
      <c r="I19" s="3" t="s">
        <v>215</v>
      </c>
      <c r="J19" s="3" t="s">
        <v>216</v>
      </c>
      <c r="K19" s="3" t="s">
        <v>217</v>
      </c>
      <c r="L19" s="3"/>
      <c r="M19" s="3"/>
      <c r="N19" s="3"/>
      <c r="O19" s="3"/>
      <c r="P19" s="3"/>
      <c r="Q19" s="3"/>
      <c r="R19" s="3"/>
      <c r="S19" s="3" t="s">
        <v>218</v>
      </c>
      <c r="T19" s="3"/>
      <c r="U19" s="3"/>
      <c r="V19" s="3"/>
      <c r="W19" s="3"/>
      <c r="X19" s="3"/>
      <c r="Y19" s="3"/>
      <c r="Z19" s="3"/>
      <c r="AA19" s="3"/>
      <c r="AB19" s="3" t="str">
        <f>"1-59140-905-5"</f>
        <v>1-59140-905-5</v>
      </c>
      <c r="AC19" s="3" t="str">
        <f>"978-1-59140-905-2"</f>
        <v>978-1-59140-905-2</v>
      </c>
      <c r="AD19" s="3" t="str">
        <f>"1-59140-907-1"</f>
        <v>1-59140-907-1</v>
      </c>
      <c r="AE19" s="3" t="str">
        <f>"978-1-59140-907-6"</f>
        <v>978-1-59140-907-6</v>
      </c>
      <c r="AF19" s="3" t="s">
        <v>53</v>
      </c>
      <c r="AG19" s="3">
        <v>404</v>
      </c>
      <c r="AH19" s="3" t="s">
        <v>219</v>
      </c>
      <c r="AI19" s="3"/>
      <c r="AJ19" s="3"/>
      <c r="AK19" s="3" t="s">
        <v>210</v>
      </c>
      <c r="AL19" s="3" t="s">
        <v>220</v>
      </c>
      <c r="AM19" s="3" t="s">
        <v>210</v>
      </c>
      <c r="AN19" s="3" t="s">
        <v>53</v>
      </c>
      <c r="AO19" s="3" t="s">
        <v>221</v>
      </c>
      <c r="AP19" s="3" t="s">
        <v>222</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Title-List-Semantic-Web-and-Web</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Hislop</dc:creator>
  <cp:lastModifiedBy>ahislop</cp:lastModifiedBy>
  <dcterms:created xsi:type="dcterms:W3CDTF">2014-03-23T23:54:23Z</dcterms:created>
  <dcterms:modified xsi:type="dcterms:W3CDTF">2014-03-23T23:54:23Z</dcterms:modified>
</cp:coreProperties>
</file>