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740" windowWidth="27315" windowHeight="11130"/>
  </bookViews>
  <sheets>
    <sheet name="Title-List-New-Media" sheetId="1" r:id="rId1"/>
  </sheets>
  <calcPr calcId="125725"/>
</workbook>
</file>

<file path=xl/calcChain.xml><?xml version="1.0" encoding="utf-8"?>
<calcChain xmlns="http://schemas.openxmlformats.org/spreadsheetml/2006/main">
  <c r="AE19" i="1"/>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<sst xmlns="http://schemas.openxmlformats.org/spreadsheetml/2006/main" count="408" uniqueCount="263">
  <si>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</si>
  <si>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</si>
  <si>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</si>
  <si>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</si>
  <si>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</si>
  <si>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</si>
  <si>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</si>
  <si>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</si>
  <si>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</si>
  <si>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</si>
  <si>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</si>
  <si>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</si>
  <si>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</si>
  <si>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</si>
  <si>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</si>
  <si>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</si>
  <si>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</si>
  <si>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</si>
  <si>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</si>
  <si>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</si>
  <si>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</si>
  <si>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</si>
  <si>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</si>
  <si>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</si>
  <si>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</si>
  <si>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</si>
  <si>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</si>
  <si>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</si>
  <si>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</si>
  <si>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</si>
  <si>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</si>
  <si>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</si>
  <si>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</si>
  <si>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</si>
  <si>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</si>
  <si>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</si>
  <si>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</si>
  <si>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</si>
  <si>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</si>
  <si>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</si>
  <si>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</si>
  <si>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</si>
  <si>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10/31/2011</t>
  </si>
  <si>
    <t>Information Science Reference</t>
  </si>
  <si>
    <t>Media and Communications</t>
  </si>
  <si>
    <t>Multimedia Technology</t>
  </si>
  <si>
    <t>Interactive Technologies</t>
  </si>
  <si>
    <t>Edited</t>
  </si>
  <si>
    <t>Understanding the Interactive Digital Media Marketplace: Frameworks, Platforms, Communities and Issues</t>
  </si>
  <si>
    <t>Ravi S. Sharma</t>
  </si>
  <si>
    <t>Margaret Tan</t>
  </si>
  <si>
    <t>Francis Pereira</t>
  </si>
  <si>
    <t>Nanyang Technological University, Singapore</t>
  </si>
  <si>
    <t>University of Southern California, USA</t>
  </si>
  <si>
    <t>Increasingly, multimedia content—from music, movies, games, news, books, and digital art to sharable educational material, e-government services, and e-health services—is delivered over broadband networks. With technological advances, cloud computing applications, and social networking approaches, many exciting applications are emerging to deliver this content as Interactive Digital Media (IDM).Understanding the Interactive Digital Media Marketplace: Frameworks, Platforms, Communities and Issues presents the results of a large, industry-oriented, multi-national research program. This research seeks to discover usable business models, technology platforms, market strategies and policy frameworks for the emerging global digital economy, particularly for digital media researchers and industry entrepreneurs who wish to reach users around the world.</t>
  </si>
  <si>
    <t>IDM Bundling Strategy; IDM Business Models; IDM Market Strategies; IDM Policy; IDM Regulation; IDM Technology Platforms; Interactive Digital Media (IDM); Pricing of IDM; Role of Social Networks in IDM;</t>
  </si>
  <si>
    <t>COM087020</t>
  </si>
  <si>
    <t>COM071000</t>
  </si>
  <si>
    <t>UG</t>
  </si>
  <si>
    <t>http://services.igi-global.com/resolvedoi/resolve.aspx?doi=10.4018/978-1-61350-147-4</t>
  </si>
  <si>
    <t>http://www.igi-global.com/book/understanding-interactive-digital-media-marketplace/52742</t>
  </si>
  <si>
    <t>09/30/2011</t>
  </si>
  <si>
    <t>Ubiquitous &amp; Pervasive Computing</t>
  </si>
  <si>
    <t>Media in the Ubiquitous Era: Ambient, Social and Gaming Media</t>
  </si>
  <si>
    <t>Artur Lugmayr</t>
  </si>
  <si>
    <t>Helja Franssila</t>
  </si>
  <si>
    <t>Pertti Näränen</t>
  </si>
  <si>
    <t>Olli Sotamaa</t>
  </si>
  <si>
    <t>Jukka Vanhala</t>
  </si>
  <si>
    <t>Zhiwen Yu</t>
  </si>
  <si>
    <t>Tampere University of Technology, Finland</t>
  </si>
  <si>
    <t>University of Tampere, Finland</t>
  </si>
  <si>
    <t>TAMK University of Applied Sciences, Finland</t>
  </si>
  <si>
    <t>Northwestern Polytechnical University, China</t>
  </si>
  <si>
    <t>Media in the ubiquitous area is undergoing a tremendous change. Social media and Web 2.0 are applied in ever more diverse practices both in private and public communities and digital games and play are currently undergoing many transformations. Traditional communication and expression modalities are challenged and totally new practices are constructed in the collaborative, interactive media space.Media in the Ubiquitous Era: Ambient, Social and Gaming Media focuses on the definition of ambient and ubiquitous media from a cross-disciplinary viewpoint. This book is unique in the sense that it does not only cover the field of commerce, but also science, research, and citizens. Through a set of contributions to the MindTrek, a non-profit umbrella organization for societies working in the fields of digital media and information society, this book is a must have for anyone interested in the future of this area.</t>
  </si>
  <si>
    <t>Collaborative and Social Tool Design; Community Innovation; Geo-Tagging and Microblogging in M-Learning; Human-Centric Approaches; Locality in Online Communities; Mobile Game Evaluation; Multimedia over P2P; Semantic Tagging; Social Networking; Teaching via Digital Games; Ubiquitous Services; User Behavior in Digital Games;</t>
  </si>
  <si>
    <t>COM012040</t>
  </si>
  <si>
    <t>COM079000</t>
  </si>
  <si>
    <t>GAM013000</t>
  </si>
  <si>
    <t>JFD</t>
  </si>
  <si>
    <t>http://services.igi-global.com/resolvedoi/resolve.aspx?doi=10.4018/978-1-60960-774-6</t>
  </si>
  <si>
    <t>http://www.igi-global.com/book/media-ubiquitous-era/49581</t>
  </si>
  <si>
    <t>07/31/2011</t>
  </si>
  <si>
    <t>Multiple Sensorial Media Advances and Applications: New Developments in MulSeMedia</t>
  </si>
  <si>
    <t>George Ghinea</t>
  </si>
  <si>
    <t>Frederic Andres</t>
  </si>
  <si>
    <t>Stephen Gulliver</t>
  </si>
  <si>
    <t>Brunel University, UK</t>
  </si>
  <si>
    <t>National Institute of Informatics, Japan</t>
  </si>
  <si>
    <t>University of Reading, UK</t>
  </si>
  <si>
    <t>Advances in computational and device technologies, combined with the commercial success and acceptance of 3D, haptic, and various other media presentation devices, has increased commercial interest in engaging additional senses within the multimedia experience. This integration is leading to a paradigm shift away from traditionally defined multimedia systems, and towards more interactive Multiple Sensory Media (MulSeMedia) systems.Multiple Sensorial Media Advances and Applications: New Developments in MulSeMedia provides a comprehensive compilation of knowledge covering state-of-the-art developments and research, as well as current innovative activities in MulSeMedia. This book focuses on the importance of Multiple Sensorial Media and its importance in media design with an emphasis on the applicability to real world integration and provides a broad perspective on the future of the technology in a variety of cohesive topic areas.</t>
  </si>
  <si>
    <t>3D Environments; FIVIS Simulation Environment; Fluid Dynamics Simulation; Haptic Rendering; Multi-Sensory Entertainment; Multimodal Data; Multiplasticity; Non-Visual Programming; Olfactory Display; Virtual reality;</t>
  </si>
  <si>
    <t>COM087000</t>
  </si>
  <si>
    <t>TEC000000</t>
  </si>
  <si>
    <t>http://services.igi-global.com/resolvedoi/resolve.aspx?doi=10.4018/978-1-60960-821-7</t>
  </si>
  <si>
    <t>http://www.igi-global.com/book/multiple-sensorial-media-advances-applications/50515</t>
  </si>
  <si>
    <t>06/30/2011</t>
  </si>
  <si>
    <t>Education</t>
  </si>
  <si>
    <t>Educational Technologies</t>
  </si>
  <si>
    <t>Technologies in Higher Education</t>
  </si>
  <si>
    <t>Streaming Media Delivery in Higher Education: Methods and Outcomes</t>
  </si>
  <si>
    <t>Charles Wankel</t>
  </si>
  <si>
    <t>J. Sibley Law</t>
  </si>
  <si>
    <t>St. John's University, USA</t>
  </si>
  <si>
    <t>Saxon Mills, USA</t>
  </si>
  <si>
    <t>There is no question to the fact that online video is as ubiquitous today as any phenomenon of the past. Countless hours of digital video are uploaded to various online video platforms every minute. Faced with the incredible changes underway, it only makes sense for educators of all kinds to not only note the ubiquity that streaming media has gained in the lives of their students, but to embrace and appropriate the technology in their efforts to impart knowledge.Streaming Media Delivery in Higher Education: Methods and Outcomes is both a snapshot of streaming media in higher education as it is today and a window into the many developments already underway. In some cases, it is a forecast of areas yet to be developed. As a resource, this book serves both as an explication of many practices, including their possibilities and pitfalls, as well as recommendation of the many areas where opportunities for development lie.</t>
  </si>
  <si>
    <t>Didactic Models for Weblectures; Education beyond Borders; Higher Education in a Virtual World; Instructors’ Perceptions of Teaching with Streaming Media in Higher Education; Online Business Education in India; Public Online Video in Higher Education; Streaming Media for Writing Instruction; Teaching New Media through New Media; Using Digital Stories Effectively to Engage Students; Using Video to Bridge Theory and Experience in Cross-Cultural Training;</t>
  </si>
  <si>
    <t>EDU012000</t>
  </si>
  <si>
    <t>JNM</t>
  </si>
  <si>
    <t>http://services.igi-global.com/resolvedoi/resolve.aspx?doi=10.4018/978-1-60960-800-2</t>
  </si>
  <si>
    <t>http://www.igi-global.com/book/streaming-media-delivery-higher-education/49630</t>
  </si>
  <si>
    <t>03/31/2011</t>
  </si>
  <si>
    <t>Social Science</t>
  </si>
  <si>
    <t>Human Aspects of Technology</t>
  </si>
  <si>
    <t>Interactive Media Use and Youth: Learning, Knowledge Exchange and Behavior</t>
  </si>
  <si>
    <t>Elza Dunkels</t>
  </si>
  <si>
    <t>Gun-Marie Franberg</t>
  </si>
  <si>
    <t>Camilla Hallgren</t>
  </si>
  <si>
    <t>Umeå University, Sweden</t>
  </si>
  <si>
    <t>Umea University, Sweden</t>
  </si>
  <si>
    <t>N/A</t>
  </si>
  <si>
    <t>Modern advancements in technology have changed the way that young people use interactive media. Learning from such methods was not even considered until recently. It is now slowly defining the landscape of contemporary pedagogical practices.Interactive Media Use and Youth: Learning, Knowledge Exchange and Behavior provides a comprehensive collection of knowledge based on different perspectives on quantitative and descriptive studies, what goes on in the contemporary media landscape, and pedagogical research on formal and non-formal learning strategies. This book outlines interactive media as an emerging research area, growing around young people and contemporary digital arenas. The field is growing in size, shape and complexity and the need for study is urgent.</t>
  </si>
  <si>
    <t>African Art Students and Digital Learning; Contemporary Learning; Digital Competence; Gaming and learning; Informal Learning Online – Implications for School Development; Information, Knowledge and Information Knowledge; Interactive Media and Gender; Interactive Media and Learning; Interactive Media in School; Language and Contemporary Media;</t>
  </si>
  <si>
    <t>COM079010</t>
  </si>
  <si>
    <t>TEC052000</t>
  </si>
  <si>
    <t>PDR</t>
  </si>
  <si>
    <t>http://services.igi-global.com/resolvedoi/resolve.aspx?doi=10.4018/978-1-60960-206-2</t>
  </si>
  <si>
    <t>http://www.igi-global.com/book/interactive-media-use-youth/46989</t>
  </si>
  <si>
    <t>12/31/2010</t>
  </si>
  <si>
    <t>Youth Culture and Net Culture: Online Social Practices</t>
  </si>
  <si>
    <t>The globalization of our society has changed the social culture of young people forever. In this day and age, this online social culture is growing in size, shape, and complexity and the need for further study is imperative.Youth Culture and Net Culture: Online Social Practices aims to engage the complex relationship between technology and youth culture, while outlining the details of various online social activities. This book focuses on generational aspects of online social practices, as well as other facets, such as gender and social class. Presenting the views of young people regarding social practices is paramount in a time when the educational system, policymakers and non-governmental organizations are calling for this knowledge.</t>
  </si>
  <si>
    <t>Abusive Practices; Cyber Bullying and Online Harassment; Adults’ Reactions towards Young People’s Internet Use; Digital Neighborhoods; Gender Issues in Young People’s Net Cultures; Online Sexual Predators and Their Victims; Overuse or Addiction?; Personal Online Security; What Young People Are Doing Online; Young People’s Identity Construction in a Gender Perspective; Youth Culture in a Historic Perspective;</t>
  </si>
  <si>
    <t>http://services.igi-global.com/resolvedoi/resolve.aspx?doi=10.4018/978-1-60960-209-3</t>
  </si>
  <si>
    <t>http://www.igi-global.com/book/youth-culture-net-culture/46990</t>
  </si>
  <si>
    <t>09/30/2010</t>
  </si>
  <si>
    <t>Streaming Media Architectures, Techniques, and Applications: Recent Advances</t>
  </si>
  <si>
    <t>Ce Zhu</t>
  </si>
  <si>
    <t>Yuenan Li</t>
  </si>
  <si>
    <t>Xiamu Niu</t>
  </si>
  <si>
    <t>Harbin Institute of Technology, China</t>
  </si>
  <si>
    <t>Streaming media is one of the most exciting and active research topics with continuing significant progress in the multimedia area, where streaming media has been experiencing dramatic growth and stepped into mainstream media communications.Streaming Media Architectures, Techniques, and Applications: Recent Advances spans a number of interdependent and emerging topics in streaming media. Streaming media is inherently a cross-disciplinary subject that involves information theory, signal processing, communication and networking etc. Coding and transmission definitely lie in the core position in streaming media, and these research topics have been extremely active in recent years. This book is a comprehensive collection of topics including media coding, wireless/mobile video, P2P media streaming, and applications of streaming media.</t>
  </si>
  <si>
    <t>Content delivery network for streaming media; Design and deployment of practical streaming media systems; Digital right management for streaming media; Fundamentals of streaming media; Future trends and promising directions in streaming media; Indexing, organization and retrieval for streaming media applications; Knowledge discovery in streaming media; Novel architectures and protocols for streaming media; Peer-to-Peer architecture for streaming media; Security issues in streaming media; Streaming media server; Wireless/mobile media streaming;</t>
  </si>
  <si>
    <t>COM053000</t>
  </si>
  <si>
    <t>TB</t>
  </si>
  <si>
    <t>http://services.igi-global.com/resolvedoi/resolve.aspx?doi=10.4018/978-1-61692-831-5</t>
  </si>
  <si>
    <t>http://www.igi-global.com/book/streaming-media-architectures-techniques-applications/41767</t>
  </si>
  <si>
    <t>05/31/2010</t>
  </si>
  <si>
    <t>Advanced Techniques in Multimedia Watermarking: Image, Video and Audio Applications</t>
  </si>
  <si>
    <t>Ali Mohammad Al-Haj</t>
  </si>
  <si>
    <t>Princess Sumaya University for Technology, Jordan</t>
  </si>
  <si>
    <t>In recent years, the tremendous advancement of digital technology has increased the ease with which digital multimedia files are stored, transmitted, and reproduced. Because traditional copyright methods are unsuitable for establishing ownership, digital watermarking is considered one of the best solutions to prevent illegal and malicious copying and distribution of digital media.Advanced Techniques in Multimedia Watermarking: Image, Video and Audio Applications introduces readers to state-of-the-art research in multimedia watermarking. Covering new advancements in digital image watermarking and techniques for implementation and optimization across different media, this book is a valuable companion for professionals and researchers working in areas such as document watermarking, multimedia fingerprinting, information hiding, secured e-commerce, copyright protection, and hardware implementation of real-time multimedia watermarking.</t>
  </si>
  <si>
    <t>Blind Watermarking of Three-Dimensional Meshes; Color in Image Watermarking; Deterring Text Document Piracy with Text Watermarking; Feature Based Watermarking; Geometric Distortions-Invariant Digital Watermarking; Hardware Implementations of Image/Video Watermarking Algorithms; Optimization in Digital Watermarking Techniques; Spatial Watermarking Techniques for Digital Images; Techniques for Multiple Watermarking; Watermarking and In-Band Enrichment;</t>
  </si>
  <si>
    <t>EDU041000</t>
  </si>
  <si>
    <t>EDU000000</t>
  </si>
  <si>
    <t>UDQ</t>
  </si>
  <si>
    <t>http://services.igi-global.com/resolvedoi/resolve.aspx?doi=10.4018/978-1-61520-903-3</t>
  </si>
  <si>
    <t>http://www.igi-global.com/book/advanced-techniques-multimedia-watermarking/37351</t>
  </si>
  <si>
    <t>02/28/2010</t>
  </si>
  <si>
    <t>Quality and Communicability for Interactive Hypermedia Systems: Concepts and Practices for Design</t>
  </si>
  <si>
    <t>Francisco Vicente Cipolla-Ficarra</t>
  </si>
  <si>
    <t>ALAIPO – AINCI, Spain and Italy</t>
  </si>
  <si>
    <t>As interactive hypermedia systems take an increasingly prevalent role in the workplace, at home and on the web, their usability becomes vitally important to meeting the expectations of users and fulfilling the promise integrating technology into daily life.Quality and Communicability for Interactive Hypermedia Systems: Concepts and Practices for Design explores ways to overcome obstacles to successful communication from theories of communicability to the various levels of design and integration. With a heuristic focus on how current system design affects user understanding, this reference source goes beyond simple usability and fills an important gap in present research by illustrating the importance of communicability in modern technological advancements.</t>
  </si>
  <si>
    <t>Accessibility and Usability; Aspect Mining; Communicability; E-Governance; Educational Simulations; Intelligent agents; Interactive Systems; User Participation and Collaboration; Virtual Object Lessons; Web 2.0;</t>
  </si>
  <si>
    <t>COM032000</t>
  </si>
  <si>
    <t>http://services.igi-global.com/resolvedoi/resolve.aspx?doi=10.4018/978-1-61520-763-3</t>
  </si>
  <si>
    <t>http://www.igi-global.com/book/quality-communicability-interactive-hypermedia-systems/37273</t>
  </si>
  <si>
    <t>Interactive Whiteboards for Education: Theory, Research and Practice</t>
  </si>
  <si>
    <t>Michael Thomas</t>
  </si>
  <si>
    <t>Euline Cutrim Schmid</t>
  </si>
  <si>
    <t>Nagoya University of Commerce and Business, Japan</t>
  </si>
  <si>
    <t>University of Education Heidelberg, Germany</t>
  </si>
  <si>
    <t>Interactive learning technologies and multimedia resources in the classroom foster new educational curricula, while offering alternative roles for students and teachers.Interactive Whiteboards for Education: Theory, Research and Practice emphasizes the importance of professional development, credible educational research, and dialogue between teachers, administrators, policymakers and learners. This book intends to guide and inform the process of technology integration in education, introducing valuable case studies for educators interested in present and future IWB technology.</t>
  </si>
  <si>
    <t>Classroom Interaction; Designing resources for the IWB; Educational Technologies; Effective Implementation of Learner Response Systems; Impact of Interactive Whiteboards; Interactive Learning Technologies; Interactive Whiteboard Pedagogy; Learning through Multimedia; Professional Development; Student Achievement;</t>
  </si>
  <si>
    <t>COM051230</t>
  </si>
  <si>
    <t>COM051000</t>
  </si>
  <si>
    <t>http://services.igi-global.com/resolvedoi/resolve.aspx?doi=10.4018/978-1-61520-715-2</t>
  </si>
  <si>
    <t>http://www.igi-global.com/book/interactive-whiteboards-education/37282</t>
  </si>
  <si>
    <t>05/31/2009</t>
  </si>
  <si>
    <t>Social Computing</t>
  </si>
  <si>
    <t>Social Interactive Television: Immersive Shared Experiences and Perspectives</t>
  </si>
  <si>
    <t>Pablo Cesar</t>
  </si>
  <si>
    <t>David Geerts</t>
  </si>
  <si>
    <t>Konstantinos Chorianopoulos</t>
  </si>
  <si>
    <t>CWI, The Netherlands</t>
  </si>
  <si>
    <t>K. U. Leuven, Belgium</t>
  </si>
  <si>
    <t>Ionian University, Greece</t>
  </si>
  <si>
    <t>Television, since its invention, has been considered to be a social link between people. Continually enhanced by innovation, the next frontier for this technological phenomenon will focus on the actual natural capabilities of the medium.Social Interactive Television: Immersive Shared Experiences and Perspectives combines academic and industry research to provide the first publication of its kind to discuss the future emergence of experiences and services through interactive television. Concentrating on system and interaction design, as well as evaluation methods that focus on social experiences around interactive television, this book provides practitioners, academicians, researchers, and developers with the most relevant, current, and interesting findings on the topic.</t>
  </si>
  <si>
    <t>Audience interaction with TV; Effects of broadcasting; Involving users in social TV development; Mobility in social TV; Online video as a social activity; Sociability heuristics; Social interactive television systems; Synchronized sharing of video; Television content enrichment and sharing; User cooperation in peer-to-peer television;</t>
  </si>
  <si>
    <t>EDU039000</t>
  </si>
  <si>
    <t>EDU029030</t>
  </si>
  <si>
    <t>http://services.igi-global.com/resolvedoi/resolve.aspx?doi=10.4018/978-1-60566-656-3</t>
  </si>
  <si>
    <t>http://www.igi-global.com/book/social-interactive-television/916</t>
  </si>
  <si>
    <t>09/30/2008</t>
  </si>
  <si>
    <t>Mobile and Wireless Computing</t>
  </si>
  <si>
    <t>Handbook of Research on Mobile Multimedia, Second Edition</t>
  </si>
  <si>
    <t>Ismail Khalil</t>
  </si>
  <si>
    <t>Johannes Kepler University Linz, Austria</t>
  </si>
  <si>
    <t>The rapidly expanding field of mobile multimedia continually enriches the lives of consumers through outstanding innovations and advancements in products. Handheld Internet devices and portable MP3 players are only a few of the exceptional mobile devices have increased the productivity and speed of society.The Handbook of Research on Mobile Multimedia, Second Edition provides researchers, academicians, and learners worldwide with timely, cutting-edge research in the field of mobile multimedia. This must-have, comprehensive reference contains over 60 articles from more than 150 of the world's leading international experts, creating a one-of-a-kind collection for any academic library.</t>
  </si>
  <si>
    <t>Business drivers; Business goes mobile; Communication; Frequency allocation; Future of mobile multimedia; High interactive multimedia; Impact of speed and bandwidth on mobile multimedia; Medium multimedia; Mobile Internet access; Mobile intranet / extranet; Networking; New business models; Next generation computing; Problems, challenges, and solutions; Protocols and standards; Quality of Service; Technical drivers;</t>
  </si>
  <si>
    <t>67 authoritative contributions by over 160 of the world’s leading experts in mobile multimedia from 28 countries Comprehensive coverage of each specific topic, highlighting recent trends and describing the latest advances in the field More than 1,400 references to existing literature and research on mobile multimedia A compendium of over 400 key terms with detailed definitions Organized by topic and indexed, making it a convenient method of reference for all IT/IS scholars and professionals Cross-referencing of key terms, figures, and information pertinent to mobile multimedia</t>
  </si>
  <si>
    <t>COM064000</t>
  </si>
  <si>
    <t>http://services.igi-global.com/resolvedoi/resolve.aspx?doi=10.4018/978-1-60566-046-2</t>
  </si>
  <si>
    <t>http://www.igi-global.com/book/handbook-research-mobile-multimedia-second/489</t>
  </si>
  <si>
    <t>07/31/2008</t>
  </si>
  <si>
    <t>Computer Science and Information Technology</t>
  </si>
  <si>
    <t>Web Technologies</t>
  </si>
  <si>
    <t>Authored</t>
  </si>
  <si>
    <t>Interactive Web-Based Virtual Reality with Java 3D</t>
  </si>
  <si>
    <t>Chi Chung Ko</t>
  </si>
  <si>
    <t>Chang Dong Cheng</t>
  </si>
  <si>
    <t>National University of Singapore, Singapore</t>
  </si>
  <si>
    <t>CCS Automation PTE LTD, Singapore</t>
  </si>
  <si>
    <t>With the emergence of the Java 3D API, the creation of high quality 3D animated graphics for Java applications and applets becomes a possibility. With numerous aspects of the business, science, medical, and educational fields implementing this technology, the need for familiarity of Java 3D amplifies.Interactive Web-Based Virtual Reality with Java 3D provides both advanced and novice programmers with comprehensive, detailed coverage of all of the important issues in Java 3D. This essential book delivers illustrations of essential keywords, syntax, and methods to provide an easy-to-read learning experience for the reader.</t>
  </si>
  <si>
    <t>Animation objects; Animation thread class for continuous movement; Aural environment; Canvas 3D configuration; Clip connecting for signal generator terminals; ConeSound; Customizing picking behavior class; Downloading software; Frame cycle time; Geometry objects; Interactive 3D Computer Graphics; Java3D program for a RotatingCube; Keyboard navigation; Knob class; Lighting, fog, and background; Main applet; Main mouse release event functions; Navigation detection; Picking for Web-based 3D experiment; PointSound; Ray segment picking shape; Scene graph implementation; Shape3D; Trigger point of oscilloscope; ViewManager; Virtual reality and JAVA 3D; VRML based circuit board object; Wakeup condition and criterion; Web-based virtual reality; Window eyepoint policy;</t>
  </si>
  <si>
    <t>http://services.igi-global.com/resolvedoi/resolve.aspx?doi=10.4018/978-1-59904-789-8</t>
  </si>
  <si>
    <t>http://www.igi-global.com/book/interactive-web-based-virtual-reality/645</t>
  </si>
  <si>
    <t>06/30/2008</t>
  </si>
  <si>
    <t>Handbook of Research on Digital Information Technologies: Innovations, Methods, and Ethical Issues</t>
  </si>
  <si>
    <t>Thomas Hansson</t>
  </si>
  <si>
    <t>University of Southern Denmark, Denmark</t>
  </si>
  <si>
    <t>Many people today struggle with problematic ICT interfaces in their attempts to adapt to the ever-changing digital information environment. To effectively address these issues with strong, highly usable, and effective solutions, it is essential to keep pace with the newest advances in the field.With more than 1,300 references to existing literature and 253 key terms with detailed definitions the Handbook of Research on Digital Information Technologies: Innovations, Methods, and Ethical Issues addresses this need for complete information on the current state of best techniques and practices. Through 33 authoritative contributions by 60 of the world's leading experts this publication presents a full spectrum of successful designs, defined as communicative relation-building solutions, for individuals and collectives of interlocutors. The handbook also includes a longitudinal perspective of past mistakes, current trends and future opportunities, and is a musthave for beginners in the field as well as qualified professionals exploring the full potential of human interactions as facilitated by digital technologies.</t>
  </si>
  <si>
    <t>Classroom multiliteracies; Digital epistemologies; Digital information technology; Digital storytelling; E-Learning; Internet-based laboratory; Language laboratory; Microcultures; Mobile devices; Online focus groups; Science education animations; Social Software; Social Systems; Virtual conference; Virtual learning; Virtual Networks; Virtual space; Web based research tool; Web course design; Web-based mediation;</t>
  </si>
  <si>
    <t>33 authoritative contributions by 60 of the world’s leading experts in digital information technologies Comprehensive coverage of each specific topic, highlighting recent trends and describing the latest advances in the field More than 1,300 references to existing literature and research on digital IT A compendium of 253 key terms with detailed definitions Organized by topic and indexed, making it a convenient method of reference for all IT/IS scholars and professionals Cross-referencing of key terms, figures, and information pertinent to digital IT</t>
  </si>
  <si>
    <t>BUS090000</t>
  </si>
  <si>
    <t>http://services.igi-global.com/resolvedoi/resolve.aspx?doi=10.4018/978-1-59904-970-0</t>
  </si>
  <si>
    <t>http://www.igi-global.com/book/handbook-research-digital-information-technologies/455</t>
  </si>
  <si>
    <t>12/31/2007</t>
  </si>
  <si>
    <t>Information Ethics</t>
  </si>
  <si>
    <t>Intellectual Property Protection for Multimedia Information Technology</t>
  </si>
  <si>
    <t>Hideyasu Sasaki</t>
  </si>
  <si>
    <t>Ritsumeikan University, Japan</t>
  </si>
  <si>
    <t>Since previously published intellectual property law and business research discusses institutional analyses without interdisciplinary insights by technical experts, and technical references tend to concern engineering solutions without considering the social impact of institutional protection of multimedia digital information, there is a growing demand for a resource that bridges the gap between multimedia intellectual property protection law and technology.Intellectual Property Protection for Multimedia Information Technology provides scholars, management professionals, researchers, and lawyers in the field of multimedia information technology and its institutional practice with thorough coverage of the full range of issues surrounding multimedia intellectual property protection and its proper solutions from institutional, technical, and legal perspectives.</t>
  </si>
  <si>
    <t>Content protection; Damage-less watermark extraction; Device-driver-based computer in broadband age; Digital library protection; DS-CDMA code acquisition; Intellectual property protection in multimedia grids; Legal protection of Web pages; Masking models and watermarking; Multimedia encryption technology; Novel digital watermarking techniques; Online personal data licensing; Open content licenses; Personal data abuse in cyberspace; Property protection and user authentication in IP networks; Q-R code; Secure image archiving;</t>
  </si>
  <si>
    <t>http://services.igi-global.com/resolvedoi/resolve.aspx?doi=10.4018/978-1-59904-762-1</t>
  </si>
  <si>
    <t>http://www.igi-global.com/book/intellectual-property-protection-multimedia-information/618</t>
  </si>
  <si>
    <t>11/30/2007</t>
  </si>
  <si>
    <t>Mobile Multimedia Communications: Concepts, Applications, and Challenges</t>
  </si>
  <si>
    <t>Gour Karmakar</t>
  </si>
  <si>
    <t>Laurence S. Dooley</t>
  </si>
  <si>
    <t>Monash University, Australia</t>
  </si>
  <si>
    <t>With rapid growth of the Internet, the applications of multimedia are burgeoning in every aspect of human life including communication networks and wireless and mobile communications.Mobile Multimedia Communications: Concepts, Applications and Challenges captures defining research on all aspects and implications of the accelerated progress of mobile multimedia technologies. Covered topics include fundamental network infrastructures, modern communication features such as wireless and mobile multimedia protocols, personal communication systems, mobility and resource management, and security and privacy issues. A complete reference to topics driving current and potential future development of mobile technologies, this essential addition to library collections will meet the needs of researchers in a variety of related fields.</t>
  </si>
  <si>
    <t>Ad-hoc networks; Mobile Multimedia Communications; Mobile Multimedia Transmission; Mobile Services Adoption; OFDM Transmission Technique; Pervasive Computing Applications; Position Aware Communication; Quality of Service Issues; Routing Protocols; Security in Ad-Hoc Networks; Security of Mobile Devices; Speech and Language Therapy; Ubiquitous Networking; Video Coding; Wireless Networks; Wireless Security and Privacy Issues; Wireless Sensor Networks;</t>
  </si>
  <si>
    <t>COM034000</t>
  </si>
  <si>
    <t>http://services.igi-global.com/resolvedoi/resolve.aspx?doi=10.4018/978-1-59140-766-9</t>
  </si>
  <si>
    <t>http://www.igi-global.com/book/mobile-multimedia-communications/762</t>
  </si>
  <si>
    <t>05/31/2007</t>
  </si>
  <si>
    <t>Idea Group Publishing</t>
  </si>
  <si>
    <t>Interactive Digital Television: Technologies and Applications</t>
  </si>
  <si>
    <t>George Lekakos</t>
  </si>
  <si>
    <t>Georgios Doukidis</t>
  </si>
  <si>
    <t>The developments in digital television technology provide the unprecedented opportunity to drastically extend the role of television as a content delivery channel. E-health, e-commerce, e-government, and e-learning are only a few examples of value-added services provided over digital televisions infrastructures. These changes in the television industry challenge companies to adjust their strategies in order to meet the opportunities and threats in this new environment.Interactive Digital Television: Techniques and Applications presents the developments in the domain of interactive digital television covering both technical and business aspects. This book focuses on analyzing concepts, research issues, and methodological approaches, presenting existing solutions such as systems and prototypes for researchers, academicians, scholars, professionals and practitioners.</t>
  </si>
  <si>
    <t>TEC008060</t>
  </si>
  <si>
    <t>TEC043000</t>
  </si>
  <si>
    <t>http://services.igi-global.com/resolvedoi/resolve.aspx?doi=10.4018/978-1-59904-361-6</t>
  </si>
  <si>
    <t>http://www.igi-global.com/book/interactive-digital-television/640</t>
  </si>
  <si>
    <t>04/30/2006</t>
  </si>
  <si>
    <t>Digital Multimedia Perception and Design</t>
  </si>
  <si>
    <t>Gheorghita Ghinea</t>
  </si>
  <si>
    <t>Sherry Y. Chen</t>
  </si>
  <si>
    <t>Digital Multimedia Perception and Design provides a well-rounded synopsis of the state-of-the-art technologies in perceptual-based multimedia design. It is the only such book on the market, uniting cutting-edge research by some of the top people in the field and filling a gap in the existing multimedia design literature. Digital Multimedia Perception and Design highlights how perceptual requirements can be incorporated in the design, development and transmission of multimedia, providing readers with a rich body of research and work done in this exciting area. This book aids all those interested in building true end-to-end multimedia information systems, and is useful to researchers, multimedia designers, and content and infrastructure providers.</t>
  </si>
  <si>
    <t>COM000000</t>
  </si>
  <si>
    <t>http://services.igi-global.com/resolvedoi/resolve.aspx?doi=10.4018/978-1-59140-860-4</t>
  </si>
  <si>
    <t>http://www.igi-global.com/book/digital-multimedia-perception-design/273</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</si>
</sst>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9"/>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5" width="21.42578125" style="1" customWidth="1"/>
    <col min="16" max="18" width="21.42578125" style="1" hidden="1" customWidth="1"/>
    <col min="19" max="24" width="21.42578125" style="1" customWidth="1"/>
    <col min="25"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t="s">
        <v>51</v>
      </c>
      <c r="M2" s="3"/>
      <c r="N2" s="3"/>
      <c r="O2" s="3"/>
      <c r="P2" s="3"/>
      <c r="Q2" s="3"/>
      <c r="R2" s="3"/>
      <c r="S2" s="3" t="s">
        <v>52</v>
      </c>
      <c r="T2" s="3" t="s">
        <v>52</v>
      </c>
      <c r="U2" s="3" t="s">
        <v>53</v>
      </c>
      <c r="V2" s="3"/>
      <c r="W2" s="3"/>
      <c r="X2" s="3"/>
      <c r="Y2" s="3"/>
      <c r="Z2" s="3"/>
      <c r="AA2" s="3"/>
      <c r="AB2" s="3" t="str">
        <f>"1-61350-147-1"</f>
        <v>1-61350-147-1</v>
      </c>
      <c r="AC2" s="3" t="str">
        <f>"978-1-61350-147-4"</f>
        <v>978-1-61350-147-4</v>
      </c>
      <c r="AD2" s="3" t="str">
        <f>"1-61350-148-X"</f>
        <v>1-61350-148-X</v>
      </c>
      <c r="AE2" s="3" t="str">
        <f>"978-1-61350-148-1"</f>
        <v>978-1-61350-148-1</v>
      </c>
      <c r="AF2" s="3" t="str">
        <f>"978-1-61350-149-8"</f>
        <v>978-1-61350-149-8</v>
      </c>
      <c r="AG2" s="3">
        <v>427</v>
      </c>
      <c r="AH2" s="3" t="s">
        <v>54</v>
      </c>
      <c r="AI2" s="3" t="s">
        <v>55</v>
      </c>
      <c r="AJ2" s="3"/>
      <c r="AK2" s="3" t="s">
        <v>56</v>
      </c>
      <c r="AL2" s="3" t="s">
        <v>57</v>
      </c>
      <c r="AM2" s="3" t="s">
        <v>56</v>
      </c>
      <c r="AN2" s="3" t="s">
        <v>58</v>
      </c>
      <c r="AO2" s="3" t="s">
        <v>59</v>
      </c>
      <c r="AP2" s="3" t="s">
        <v>60</v>
      </c>
    </row>
    <row r="3" spans="1:42" s="2" customFormat="1" ht="22.5" customHeight="1">
      <c r="A3" s="3" t="s">
        <v>61</v>
      </c>
      <c r="B3" s="3">
        <v>2012</v>
      </c>
      <c r="C3" s="3" t="s">
        <v>43</v>
      </c>
      <c r="D3" s="3" t="s">
        <v>44</v>
      </c>
      <c r="E3" s="3" t="s">
        <v>45</v>
      </c>
      <c r="F3" s="3" t="s">
        <v>62</v>
      </c>
      <c r="G3" s="3" t="s">
        <v>47</v>
      </c>
      <c r="H3" s="3">
        <v>1</v>
      </c>
      <c r="I3" s="3" t="s">
        <v>63</v>
      </c>
      <c r="J3" s="3" t="s">
        <v>64</v>
      </c>
      <c r="K3" s="3" t="s">
        <v>65</v>
      </c>
      <c r="L3" s="3" t="s">
        <v>66</v>
      </c>
      <c r="M3" s="3" t="s">
        <v>67</v>
      </c>
      <c r="N3" s="3" t="s">
        <v>68</v>
      </c>
      <c r="O3" s="3" t="s">
        <v>69</v>
      </c>
      <c r="P3" s="3"/>
      <c r="Q3" s="3"/>
      <c r="R3" s="3"/>
      <c r="S3" s="3" t="s">
        <v>70</v>
      </c>
      <c r="T3" s="3" t="s">
        <v>71</v>
      </c>
      <c r="U3" s="3" t="s">
        <v>72</v>
      </c>
      <c r="V3" s="3" t="s">
        <v>71</v>
      </c>
      <c r="W3" s="3" t="s">
        <v>70</v>
      </c>
      <c r="X3" s="3" t="s">
        <v>73</v>
      </c>
      <c r="Y3" s="3"/>
      <c r="Z3" s="3"/>
      <c r="AA3" s="3"/>
      <c r="AB3" s="3" t="str">
        <f>"1-60960-774-0"</f>
        <v>1-60960-774-0</v>
      </c>
      <c r="AC3" s="3" t="str">
        <f>"978-1-60960-774-6"</f>
        <v>978-1-60960-774-6</v>
      </c>
      <c r="AD3" s="3" t="str">
        <f>"1-60960-775-9"</f>
        <v>1-60960-775-9</v>
      </c>
      <c r="AE3" s="3" t="str">
        <f>"978-1-60960-775-3"</f>
        <v>978-1-60960-775-3</v>
      </c>
      <c r="AF3" s="3" t="str">
        <f>"978-1-60960-776-0"</f>
        <v>978-1-60960-776-0</v>
      </c>
      <c r="AG3" s="3">
        <v>312</v>
      </c>
      <c r="AH3" s="3" t="s">
        <v>74</v>
      </c>
      <c r="AI3" s="3" t="s">
        <v>75</v>
      </c>
      <c r="AJ3" s="3"/>
      <c r="AK3" s="3" t="s">
        <v>76</v>
      </c>
      <c r="AL3" s="3" t="s">
        <v>77</v>
      </c>
      <c r="AM3" s="3" t="s">
        <v>78</v>
      </c>
      <c r="AN3" s="3" t="s">
        <v>79</v>
      </c>
      <c r="AO3" s="3" t="s">
        <v>80</v>
      </c>
      <c r="AP3" s="3" t="s">
        <v>81</v>
      </c>
    </row>
    <row r="4" spans="1:42" s="2" customFormat="1" ht="22.5" customHeight="1">
      <c r="A4" s="3" t="s">
        <v>82</v>
      </c>
      <c r="B4" s="3">
        <v>2012</v>
      </c>
      <c r="C4" s="3" t="s">
        <v>43</v>
      </c>
      <c r="D4" s="3" t="s">
        <v>44</v>
      </c>
      <c r="E4" s="3" t="s">
        <v>45</v>
      </c>
      <c r="F4" s="3" t="s">
        <v>46</v>
      </c>
      <c r="G4" s="3" t="s">
        <v>47</v>
      </c>
      <c r="H4" s="3">
        <v>1</v>
      </c>
      <c r="I4" s="3" t="s">
        <v>83</v>
      </c>
      <c r="J4" s="3" t="s">
        <v>84</v>
      </c>
      <c r="K4" s="3" t="s">
        <v>85</v>
      </c>
      <c r="L4" s="3" t="s">
        <v>86</v>
      </c>
      <c r="M4" s="3"/>
      <c r="N4" s="3"/>
      <c r="O4" s="3"/>
      <c r="P4" s="3"/>
      <c r="Q4" s="3"/>
      <c r="R4" s="3"/>
      <c r="S4" s="3" t="s">
        <v>87</v>
      </c>
      <c r="T4" s="3" t="s">
        <v>88</v>
      </c>
      <c r="U4" s="3" t="s">
        <v>89</v>
      </c>
      <c r="V4" s="3"/>
      <c r="W4" s="3"/>
      <c r="X4" s="3"/>
      <c r="Y4" s="3"/>
      <c r="Z4" s="3"/>
      <c r="AA4" s="3"/>
      <c r="AB4" s="3" t="str">
        <f>"1-60960-821-6"</f>
        <v>1-60960-821-6</v>
      </c>
      <c r="AC4" s="3" t="str">
        <f>"978-1-60960-821-7"</f>
        <v>978-1-60960-821-7</v>
      </c>
      <c r="AD4" s="3" t="str">
        <f>"1-60960-822-4"</f>
        <v>1-60960-822-4</v>
      </c>
      <c r="AE4" s="3" t="str">
        <f>"978-1-60960-822-4"</f>
        <v>978-1-60960-822-4</v>
      </c>
      <c r="AF4" s="3" t="str">
        <f>"978-1-60960-823-1"</f>
        <v>978-1-60960-823-1</v>
      </c>
      <c r="AG4" s="3">
        <v>344</v>
      </c>
      <c r="AH4" s="3" t="s">
        <v>90</v>
      </c>
      <c r="AI4" s="3" t="s">
        <v>91</v>
      </c>
      <c r="AJ4" s="3"/>
      <c r="AK4" s="3" t="s">
        <v>92</v>
      </c>
      <c r="AL4" s="3" t="s">
        <v>92</v>
      </c>
      <c r="AM4" s="3" t="s">
        <v>93</v>
      </c>
      <c r="AN4" s="3" t="s">
        <v>58</v>
      </c>
      <c r="AO4" s="3" t="s">
        <v>94</v>
      </c>
      <c r="AP4" s="3" t="s">
        <v>95</v>
      </c>
    </row>
    <row r="5" spans="1:42" s="2" customFormat="1" ht="22.5" customHeight="1">
      <c r="A5" s="3" t="s">
        <v>96</v>
      </c>
      <c r="B5" s="3">
        <v>2011</v>
      </c>
      <c r="C5" s="3" t="s">
        <v>43</v>
      </c>
      <c r="D5" s="3" t="s">
        <v>97</v>
      </c>
      <c r="E5" s="3" t="s">
        <v>98</v>
      </c>
      <c r="F5" s="3" t="s">
        <v>99</v>
      </c>
      <c r="G5" s="3" t="s">
        <v>47</v>
      </c>
      <c r="H5" s="3">
        <v>1</v>
      </c>
      <c r="I5" s="3" t="s">
        <v>100</v>
      </c>
      <c r="J5" s="3" t="s">
        <v>101</v>
      </c>
      <c r="K5" s="3" t="s">
        <v>102</v>
      </c>
      <c r="L5" s="3"/>
      <c r="M5" s="3"/>
      <c r="N5" s="3"/>
      <c r="O5" s="3"/>
      <c r="P5" s="3"/>
      <c r="Q5" s="3"/>
      <c r="R5" s="3"/>
      <c r="S5" s="3" t="s">
        <v>103</v>
      </c>
      <c r="T5" s="3" t="s">
        <v>104</v>
      </c>
      <c r="U5" s="3"/>
      <c r="V5" s="3"/>
      <c r="W5" s="3"/>
      <c r="X5" s="3"/>
      <c r="Y5" s="3"/>
      <c r="Z5" s="3"/>
      <c r="AA5" s="3"/>
      <c r="AB5" s="3" t="str">
        <f>"1-60960-800-3"</f>
        <v>1-60960-800-3</v>
      </c>
      <c r="AC5" s="3" t="str">
        <f>"978-1-60960-800-2"</f>
        <v>978-1-60960-800-2</v>
      </c>
      <c r="AD5" s="3" t="str">
        <f>"1-60960-801-1"</f>
        <v>1-60960-801-1</v>
      </c>
      <c r="AE5" s="3" t="str">
        <f>"978-1-60960-801-9"</f>
        <v>978-1-60960-801-9</v>
      </c>
      <c r="AF5" s="3" t="str">
        <f>"978-1-60960-802-6"</f>
        <v>978-1-60960-802-6</v>
      </c>
      <c r="AG5" s="3">
        <v>492</v>
      </c>
      <c r="AH5" s="3" t="s">
        <v>105</v>
      </c>
      <c r="AI5" s="3" t="s">
        <v>106</v>
      </c>
      <c r="AJ5" s="3"/>
      <c r="AK5" s="3" t="s">
        <v>92</v>
      </c>
      <c r="AL5" s="3" t="s">
        <v>92</v>
      </c>
      <c r="AM5" s="3" t="s">
        <v>107</v>
      </c>
      <c r="AN5" s="3" t="s">
        <v>108</v>
      </c>
      <c r="AO5" s="3" t="s">
        <v>109</v>
      </c>
      <c r="AP5" s="3" t="s">
        <v>110</v>
      </c>
    </row>
    <row r="6" spans="1:42" s="2" customFormat="1" ht="22.5" customHeight="1">
      <c r="A6" s="3" t="s">
        <v>111</v>
      </c>
      <c r="B6" s="3">
        <v>2011</v>
      </c>
      <c r="C6" s="3" t="s">
        <v>43</v>
      </c>
      <c r="D6" s="3" t="s">
        <v>112</v>
      </c>
      <c r="E6" s="3" t="s">
        <v>113</v>
      </c>
      <c r="F6" s="3" t="s">
        <v>113</v>
      </c>
      <c r="G6" s="3" t="s">
        <v>47</v>
      </c>
      <c r="H6" s="3">
        <v>1</v>
      </c>
      <c r="I6" s="3" t="s">
        <v>114</v>
      </c>
      <c r="J6" s="3" t="s">
        <v>115</v>
      </c>
      <c r="K6" s="3" t="s">
        <v>116</v>
      </c>
      <c r="L6" s="3" t="s">
        <v>117</v>
      </c>
      <c r="M6" s="3"/>
      <c r="N6" s="3"/>
      <c r="O6" s="3"/>
      <c r="P6" s="3"/>
      <c r="Q6" s="3"/>
      <c r="R6" s="3"/>
      <c r="S6" s="3" t="s">
        <v>118</v>
      </c>
      <c r="T6" s="3" t="s">
        <v>119</v>
      </c>
      <c r="U6" s="3" t="s">
        <v>119</v>
      </c>
      <c r="V6" s="3"/>
      <c r="W6" s="3"/>
      <c r="X6" s="3"/>
      <c r="Y6" s="3"/>
      <c r="Z6" s="3"/>
      <c r="AA6" s="3"/>
      <c r="AB6" s="3" t="str">
        <f>"1-60960-206-4"</f>
        <v>1-60960-206-4</v>
      </c>
      <c r="AC6" s="3" t="str">
        <f>"978-1-60960-206-2"</f>
        <v>978-1-60960-206-2</v>
      </c>
      <c r="AD6" s="3" t="str">
        <f>"1-60960-208-0"</f>
        <v>1-60960-208-0</v>
      </c>
      <c r="AE6" s="3" t="str">
        <f>"978-1-60960-208-6"</f>
        <v>978-1-60960-208-6</v>
      </c>
      <c r="AF6" s="3" t="s">
        <v>120</v>
      </c>
      <c r="AG6" s="3">
        <v>318</v>
      </c>
      <c r="AH6" s="3" t="s">
        <v>121</v>
      </c>
      <c r="AI6" s="3" t="s">
        <v>122</v>
      </c>
      <c r="AJ6" s="3"/>
      <c r="AK6" s="3" t="s">
        <v>123</v>
      </c>
      <c r="AL6" s="3" t="s">
        <v>123</v>
      </c>
      <c r="AM6" s="3" t="s">
        <v>124</v>
      </c>
      <c r="AN6" s="3" t="s">
        <v>125</v>
      </c>
      <c r="AO6" s="3" t="s">
        <v>126</v>
      </c>
      <c r="AP6" s="3" t="s">
        <v>127</v>
      </c>
    </row>
    <row r="7" spans="1:42" s="2" customFormat="1" ht="22.5" customHeight="1">
      <c r="A7" s="3" t="s">
        <v>128</v>
      </c>
      <c r="B7" s="3">
        <v>2011</v>
      </c>
      <c r="C7" s="3" t="s">
        <v>43</v>
      </c>
      <c r="D7" s="3" t="s">
        <v>112</v>
      </c>
      <c r="E7" s="3" t="s">
        <v>113</v>
      </c>
      <c r="F7" s="3" t="s">
        <v>113</v>
      </c>
      <c r="G7" s="3" t="s">
        <v>47</v>
      </c>
      <c r="H7" s="3">
        <v>1</v>
      </c>
      <c r="I7" s="3" t="s">
        <v>129</v>
      </c>
      <c r="J7" s="3" t="s">
        <v>115</v>
      </c>
      <c r="K7" s="3" t="s">
        <v>116</v>
      </c>
      <c r="L7" s="3" t="s">
        <v>117</v>
      </c>
      <c r="M7" s="3"/>
      <c r="N7" s="3"/>
      <c r="O7" s="3"/>
      <c r="P7" s="3"/>
      <c r="Q7" s="3"/>
      <c r="R7" s="3"/>
      <c r="S7" s="3" t="s">
        <v>118</v>
      </c>
      <c r="T7" s="3" t="s">
        <v>119</v>
      </c>
      <c r="U7" s="3" t="s">
        <v>119</v>
      </c>
      <c r="V7" s="3"/>
      <c r="W7" s="3"/>
      <c r="X7" s="3"/>
      <c r="Y7" s="3"/>
      <c r="Z7" s="3"/>
      <c r="AA7" s="3"/>
      <c r="AB7" s="3" t="str">
        <f>"1-60960-209-9"</f>
        <v>1-60960-209-9</v>
      </c>
      <c r="AC7" s="3" t="str">
        <f>"978-1-60960-209-3"</f>
        <v>978-1-60960-209-3</v>
      </c>
      <c r="AD7" s="3" t="str">
        <f>"1-60960-211-0"</f>
        <v>1-60960-211-0</v>
      </c>
      <c r="AE7" s="3" t="str">
        <f>"978-1-60960-211-6"</f>
        <v>978-1-60960-211-6</v>
      </c>
      <c r="AF7" s="3" t="s">
        <v>120</v>
      </c>
      <c r="AG7" s="3">
        <v>472</v>
      </c>
      <c r="AH7" s="3" t="s">
        <v>130</v>
      </c>
      <c r="AI7" s="3" t="s">
        <v>131</v>
      </c>
      <c r="AJ7" s="3"/>
      <c r="AK7" s="3" t="s">
        <v>123</v>
      </c>
      <c r="AL7" s="3" t="s">
        <v>123</v>
      </c>
      <c r="AM7" s="3" t="s">
        <v>124</v>
      </c>
      <c r="AN7" s="3" t="s">
        <v>120</v>
      </c>
      <c r="AO7" s="3" t="s">
        <v>132</v>
      </c>
      <c r="AP7" s="3" t="s">
        <v>133</v>
      </c>
    </row>
    <row r="8" spans="1:42" s="2" customFormat="1" ht="22.5" customHeight="1">
      <c r="A8" s="3" t="s">
        <v>134</v>
      </c>
      <c r="B8" s="3">
        <v>2011</v>
      </c>
      <c r="C8" s="3" t="s">
        <v>43</v>
      </c>
      <c r="D8" s="3" t="s">
        <v>44</v>
      </c>
      <c r="E8" s="3" t="s">
        <v>45</v>
      </c>
      <c r="F8" s="3" t="s">
        <v>45</v>
      </c>
      <c r="G8" s="3" t="s">
        <v>47</v>
      </c>
      <c r="H8" s="3">
        <v>1</v>
      </c>
      <c r="I8" s="3" t="s">
        <v>135</v>
      </c>
      <c r="J8" s="3" t="s">
        <v>136</v>
      </c>
      <c r="K8" s="3" t="s">
        <v>137</v>
      </c>
      <c r="L8" s="3" t="s">
        <v>138</v>
      </c>
      <c r="M8" s="3"/>
      <c r="N8" s="3"/>
      <c r="O8" s="3"/>
      <c r="P8" s="3"/>
      <c r="Q8" s="3"/>
      <c r="R8" s="3"/>
      <c r="S8" s="3" t="s">
        <v>52</v>
      </c>
      <c r="T8" s="3" t="s">
        <v>139</v>
      </c>
      <c r="U8" s="3" t="s">
        <v>139</v>
      </c>
      <c r="V8" s="3"/>
      <c r="W8" s="3"/>
      <c r="X8" s="3"/>
      <c r="Y8" s="3"/>
      <c r="Z8" s="3"/>
      <c r="AA8" s="3"/>
      <c r="AB8" s="3" t="str">
        <f>"1-61692-831-X"</f>
        <v>1-61692-831-X</v>
      </c>
      <c r="AC8" s="3" t="str">
        <f>"978-1-61692-831-5"</f>
        <v>978-1-61692-831-5</v>
      </c>
      <c r="AD8" s="3" t="str">
        <f>"1-61692-833-6"</f>
        <v>1-61692-833-6</v>
      </c>
      <c r="AE8" s="3" t="str">
        <f>"978-1-61692-833-9"</f>
        <v>978-1-61692-833-9</v>
      </c>
      <c r="AF8" s="3" t="s">
        <v>120</v>
      </c>
      <c r="AG8" s="3">
        <v>502</v>
      </c>
      <c r="AH8" s="3" t="s">
        <v>140</v>
      </c>
      <c r="AI8" s="3" t="s">
        <v>141</v>
      </c>
      <c r="AJ8" s="3"/>
      <c r="AK8" s="3" t="s">
        <v>92</v>
      </c>
      <c r="AL8" s="3" t="s">
        <v>142</v>
      </c>
      <c r="AM8" s="3" t="s">
        <v>92</v>
      </c>
      <c r="AN8" s="3" t="s">
        <v>143</v>
      </c>
      <c r="AO8" s="3" t="s">
        <v>144</v>
      </c>
      <c r="AP8" s="3" t="s">
        <v>145</v>
      </c>
    </row>
    <row r="9" spans="1:42" s="2" customFormat="1" ht="22.5" customHeight="1">
      <c r="A9" s="3" t="s">
        <v>146</v>
      </c>
      <c r="B9" s="3">
        <v>2010</v>
      </c>
      <c r="C9" s="3" t="s">
        <v>43</v>
      </c>
      <c r="D9" s="3" t="s">
        <v>44</v>
      </c>
      <c r="E9" s="3" t="s">
        <v>45</v>
      </c>
      <c r="F9" s="3" t="s">
        <v>45</v>
      </c>
      <c r="G9" s="3" t="s">
        <v>47</v>
      </c>
      <c r="H9" s="3">
        <v>1</v>
      </c>
      <c r="I9" s="3" t="s">
        <v>147</v>
      </c>
      <c r="J9" s="3" t="s">
        <v>148</v>
      </c>
      <c r="K9" s="3"/>
      <c r="L9" s="3"/>
      <c r="M9" s="3"/>
      <c r="N9" s="3"/>
      <c r="O9" s="3"/>
      <c r="P9" s="3"/>
      <c r="Q9" s="3"/>
      <c r="R9" s="3"/>
      <c r="S9" s="3" t="s">
        <v>149</v>
      </c>
      <c r="T9" s="3"/>
      <c r="U9" s="3"/>
      <c r="V9" s="3"/>
      <c r="W9" s="3"/>
      <c r="X9" s="3"/>
      <c r="Y9" s="3"/>
      <c r="Z9" s="3"/>
      <c r="AA9" s="3"/>
      <c r="AB9" s="3" t="str">
        <f>"1-61520-903-4"</f>
        <v>1-61520-903-4</v>
      </c>
      <c r="AC9" s="3" t="str">
        <f>"978-1-61520-903-3"</f>
        <v>978-1-61520-903-3</v>
      </c>
      <c r="AD9" s="3" t="str">
        <f>"1-61520-904-2"</f>
        <v>1-61520-904-2</v>
      </c>
      <c r="AE9" s="3" t="str">
        <f>"978-1-61520-904-0"</f>
        <v>978-1-61520-904-0</v>
      </c>
      <c r="AF9" s="3" t="s">
        <v>120</v>
      </c>
      <c r="AG9" s="3">
        <v>566</v>
      </c>
      <c r="AH9" s="3" t="s">
        <v>150</v>
      </c>
      <c r="AI9" s="3" t="s">
        <v>151</v>
      </c>
      <c r="AJ9" s="3"/>
      <c r="AK9" s="3" t="s">
        <v>152</v>
      </c>
      <c r="AL9" s="3" t="s">
        <v>153</v>
      </c>
      <c r="AM9" s="3" t="s">
        <v>152</v>
      </c>
      <c r="AN9" s="3" t="s">
        <v>154</v>
      </c>
      <c r="AO9" s="3" t="s">
        <v>155</v>
      </c>
      <c r="AP9" s="3" t="s">
        <v>156</v>
      </c>
    </row>
    <row r="10" spans="1:42" s="2" customFormat="1" ht="22.5" customHeight="1">
      <c r="A10" s="3" t="s">
        <v>157</v>
      </c>
      <c r="B10" s="3">
        <v>2010</v>
      </c>
      <c r="C10" s="3" t="s">
        <v>43</v>
      </c>
      <c r="D10" s="3" t="s">
        <v>44</v>
      </c>
      <c r="E10" s="3" t="s">
        <v>45</v>
      </c>
      <c r="F10" s="3" t="s">
        <v>46</v>
      </c>
      <c r="G10" s="3" t="s">
        <v>47</v>
      </c>
      <c r="H10" s="3">
        <v>1</v>
      </c>
      <c r="I10" s="3" t="s">
        <v>158</v>
      </c>
      <c r="J10" s="3" t="s">
        <v>159</v>
      </c>
      <c r="K10" s="3"/>
      <c r="L10" s="3"/>
      <c r="M10" s="3"/>
      <c r="N10" s="3"/>
      <c r="O10" s="3"/>
      <c r="P10" s="3"/>
      <c r="Q10" s="3"/>
      <c r="R10" s="3"/>
      <c r="S10" s="3" t="s">
        <v>160</v>
      </c>
      <c r="T10" s="3"/>
      <c r="U10" s="3"/>
      <c r="V10" s="3"/>
      <c r="W10" s="3"/>
      <c r="X10" s="3"/>
      <c r="Y10" s="3"/>
      <c r="Z10" s="3"/>
      <c r="AA10" s="3"/>
      <c r="AB10" s="3" t="str">
        <f>"1-61520-763-5"</f>
        <v>1-61520-763-5</v>
      </c>
      <c r="AC10" s="3" t="str">
        <f>"978-1-61520-763-3"</f>
        <v>978-1-61520-763-3</v>
      </c>
      <c r="AD10" s="3" t="str">
        <f>"1-61520-764-3"</f>
        <v>1-61520-764-3</v>
      </c>
      <c r="AE10" s="3" t="str">
        <f>"978-1-61520-764-0"</f>
        <v>978-1-61520-764-0</v>
      </c>
      <c r="AF10" s="3" t="s">
        <v>120</v>
      </c>
      <c r="AG10" s="3">
        <v>324</v>
      </c>
      <c r="AH10" s="3" t="s">
        <v>161</v>
      </c>
      <c r="AI10" s="3" t="s">
        <v>162</v>
      </c>
      <c r="AJ10" s="3"/>
      <c r="AK10" s="3" t="s">
        <v>163</v>
      </c>
      <c r="AL10" s="3" t="s">
        <v>163</v>
      </c>
      <c r="AM10" s="3" t="s">
        <v>120</v>
      </c>
      <c r="AN10" s="3" t="s">
        <v>120</v>
      </c>
      <c r="AO10" s="3" t="s">
        <v>164</v>
      </c>
      <c r="AP10" s="3" t="s">
        <v>165</v>
      </c>
    </row>
    <row r="11" spans="1:42" s="2" customFormat="1" ht="22.5" customHeight="1">
      <c r="A11" s="3" t="s">
        <v>157</v>
      </c>
      <c r="B11" s="3">
        <v>2010</v>
      </c>
      <c r="C11" s="3" t="s">
        <v>43</v>
      </c>
      <c r="D11" s="3" t="s">
        <v>44</v>
      </c>
      <c r="E11" s="3" t="s">
        <v>45</v>
      </c>
      <c r="F11" s="3" t="s">
        <v>46</v>
      </c>
      <c r="G11" s="3" t="s">
        <v>47</v>
      </c>
      <c r="H11" s="3">
        <v>1</v>
      </c>
      <c r="I11" s="3" t="s">
        <v>166</v>
      </c>
      <c r="J11" s="3" t="s">
        <v>167</v>
      </c>
      <c r="K11" s="3" t="s">
        <v>168</v>
      </c>
      <c r="L11" s="3"/>
      <c r="M11" s="3"/>
      <c r="N11" s="3"/>
      <c r="O11" s="3"/>
      <c r="P11" s="3"/>
      <c r="Q11" s="3"/>
      <c r="R11" s="3"/>
      <c r="S11" s="3" t="s">
        <v>169</v>
      </c>
      <c r="T11" s="3" t="s">
        <v>170</v>
      </c>
      <c r="U11" s="3"/>
      <c r="V11" s="3"/>
      <c r="W11" s="3"/>
      <c r="X11" s="3"/>
      <c r="Y11" s="3"/>
      <c r="Z11" s="3"/>
      <c r="AA11" s="3"/>
      <c r="AB11" s="3" t="str">
        <f>"1-61520-715-5"</f>
        <v>1-61520-715-5</v>
      </c>
      <c r="AC11" s="3" t="str">
        <f>"978-1-61520-715-2"</f>
        <v>978-1-61520-715-2</v>
      </c>
      <c r="AD11" s="3" t="str">
        <f>"1-61520-716-3"</f>
        <v>1-61520-716-3</v>
      </c>
      <c r="AE11" s="3" t="str">
        <f>"978-1-61520-716-9"</f>
        <v>978-1-61520-716-9</v>
      </c>
      <c r="AF11" s="3" t="s">
        <v>120</v>
      </c>
      <c r="AG11" s="3">
        <v>340</v>
      </c>
      <c r="AH11" s="3" t="s">
        <v>171</v>
      </c>
      <c r="AI11" s="3" t="s">
        <v>172</v>
      </c>
      <c r="AJ11" s="3"/>
      <c r="AK11" s="3" t="s">
        <v>173</v>
      </c>
      <c r="AL11" s="3" t="s">
        <v>174</v>
      </c>
      <c r="AM11" s="3" t="s">
        <v>173</v>
      </c>
      <c r="AN11" s="3" t="s">
        <v>120</v>
      </c>
      <c r="AO11" s="3" t="s">
        <v>175</v>
      </c>
      <c r="AP11" s="3" t="s">
        <v>176</v>
      </c>
    </row>
    <row r="12" spans="1:42" s="2" customFormat="1" ht="22.5" customHeight="1">
      <c r="A12" s="3" t="s">
        <v>177</v>
      </c>
      <c r="B12" s="3">
        <v>2009</v>
      </c>
      <c r="C12" s="3" t="s">
        <v>43</v>
      </c>
      <c r="D12" s="3" t="s">
        <v>44</v>
      </c>
      <c r="E12" s="3" t="s">
        <v>178</v>
      </c>
      <c r="F12" s="3" t="s">
        <v>46</v>
      </c>
      <c r="G12" s="3" t="s">
        <v>47</v>
      </c>
      <c r="H12" s="3">
        <v>1</v>
      </c>
      <c r="I12" s="3" t="s">
        <v>179</v>
      </c>
      <c r="J12" s="3" t="s">
        <v>180</v>
      </c>
      <c r="K12" s="3" t="s">
        <v>181</v>
      </c>
      <c r="L12" s="3" t="s">
        <v>182</v>
      </c>
      <c r="M12" s="3"/>
      <c r="N12" s="3"/>
      <c r="O12" s="3"/>
      <c r="P12" s="3"/>
      <c r="Q12" s="3"/>
      <c r="R12" s="3"/>
      <c r="S12" s="3" t="s">
        <v>183</v>
      </c>
      <c r="T12" s="3" t="s">
        <v>184</v>
      </c>
      <c r="U12" s="3" t="s">
        <v>185</v>
      </c>
      <c r="V12" s="3"/>
      <c r="W12" s="3"/>
      <c r="X12" s="3"/>
      <c r="Y12" s="3"/>
      <c r="Z12" s="3"/>
      <c r="AA12" s="3"/>
      <c r="AB12" s="3" t="str">
        <f>"1-60566-656-4"</f>
        <v>1-60566-656-4</v>
      </c>
      <c r="AC12" s="3" t="str">
        <f>"978-1-60566-656-3"</f>
        <v>978-1-60566-656-3</v>
      </c>
      <c r="AD12" s="3" t="str">
        <f>"1-60566-657-2"</f>
        <v>1-60566-657-2</v>
      </c>
      <c r="AE12" s="3" t="str">
        <f>"978-1-60566-657-0"</f>
        <v>978-1-60566-657-0</v>
      </c>
      <c r="AF12" s="3" t="s">
        <v>120</v>
      </c>
      <c r="AG12" s="3">
        <v>362</v>
      </c>
      <c r="AH12" s="3" t="s">
        <v>186</v>
      </c>
      <c r="AI12" s="3" t="s">
        <v>187</v>
      </c>
      <c r="AJ12" s="3"/>
      <c r="AK12" s="3" t="s">
        <v>188</v>
      </c>
      <c r="AL12" s="3" t="s">
        <v>189</v>
      </c>
      <c r="AM12" s="3" t="s">
        <v>188</v>
      </c>
      <c r="AN12" s="3" t="s">
        <v>120</v>
      </c>
      <c r="AO12" s="3" t="s">
        <v>190</v>
      </c>
      <c r="AP12" s="3" t="s">
        <v>191</v>
      </c>
    </row>
    <row r="13" spans="1:42" s="2" customFormat="1" ht="22.5" customHeight="1">
      <c r="A13" s="3" t="s">
        <v>192</v>
      </c>
      <c r="B13" s="3">
        <v>2009</v>
      </c>
      <c r="C13" s="3" t="s">
        <v>43</v>
      </c>
      <c r="D13" s="3" t="s">
        <v>44</v>
      </c>
      <c r="E13" s="3" t="s">
        <v>193</v>
      </c>
      <c r="F13" s="3" t="s">
        <v>45</v>
      </c>
      <c r="G13" s="3" t="s">
        <v>47</v>
      </c>
      <c r="H13" s="3">
        <v>2</v>
      </c>
      <c r="I13" s="3" t="s">
        <v>194</v>
      </c>
      <c r="J13" s="3" t="s">
        <v>195</v>
      </c>
      <c r="K13" s="3"/>
      <c r="L13" s="3"/>
      <c r="M13" s="3"/>
      <c r="N13" s="3"/>
      <c r="O13" s="3"/>
      <c r="P13" s="3"/>
      <c r="Q13" s="3"/>
      <c r="R13" s="3"/>
      <c r="S13" s="3" t="s">
        <v>196</v>
      </c>
      <c r="T13" s="3"/>
      <c r="U13" s="3"/>
      <c r="V13" s="3"/>
      <c r="W13" s="3"/>
      <c r="X13" s="3"/>
      <c r="Y13" s="3"/>
      <c r="Z13" s="3"/>
      <c r="AA13" s="3"/>
      <c r="AB13" s="3" t="str">
        <f>"1-60566-046-9"</f>
        <v>1-60566-046-9</v>
      </c>
      <c r="AC13" s="3" t="str">
        <f>"978-1-60566-046-2"</f>
        <v>978-1-60566-046-2</v>
      </c>
      <c r="AD13" s="3" t="str">
        <f>"1-60566-047-7"</f>
        <v>1-60566-047-7</v>
      </c>
      <c r="AE13" s="3" t="str">
        <f>"978-1-60566-047-9"</f>
        <v>978-1-60566-047-9</v>
      </c>
      <c r="AF13" s="3" t="s">
        <v>120</v>
      </c>
      <c r="AG13" s="3">
        <v>1154</v>
      </c>
      <c r="AH13" s="3" t="s">
        <v>197</v>
      </c>
      <c r="AI13" s="3" t="s">
        <v>198</v>
      </c>
      <c r="AJ13" s="3" t="s">
        <v>199</v>
      </c>
      <c r="AK13" s="3" t="s">
        <v>200</v>
      </c>
      <c r="AL13" s="3" t="s">
        <v>200</v>
      </c>
      <c r="AM13" s="3" t="s">
        <v>93</v>
      </c>
      <c r="AN13" s="3" t="s">
        <v>120</v>
      </c>
      <c r="AO13" s="3" t="s">
        <v>201</v>
      </c>
      <c r="AP13" s="3" t="s">
        <v>202</v>
      </c>
    </row>
    <row r="14" spans="1:42" s="2" customFormat="1" ht="22.5" customHeight="1">
      <c r="A14" s="3" t="s">
        <v>203</v>
      </c>
      <c r="B14" s="3">
        <v>2009</v>
      </c>
      <c r="C14" s="3" t="s">
        <v>43</v>
      </c>
      <c r="D14" s="3" t="s">
        <v>204</v>
      </c>
      <c r="E14" s="3" t="s">
        <v>205</v>
      </c>
      <c r="F14" s="3" t="s">
        <v>46</v>
      </c>
      <c r="G14" s="3" t="s">
        <v>206</v>
      </c>
      <c r="H14" s="3">
        <v>1</v>
      </c>
      <c r="I14" s="3" t="s">
        <v>207</v>
      </c>
      <c r="J14" s="3" t="s">
        <v>208</v>
      </c>
      <c r="K14" s="3" t="s">
        <v>209</v>
      </c>
      <c r="L14" s="3"/>
      <c r="M14" s="3"/>
      <c r="N14" s="3"/>
      <c r="O14" s="3"/>
      <c r="P14" s="3"/>
      <c r="Q14" s="3"/>
      <c r="R14" s="3"/>
      <c r="S14" s="3" t="s">
        <v>210</v>
      </c>
      <c r="T14" s="3" t="s">
        <v>211</v>
      </c>
      <c r="U14" s="3"/>
      <c r="V14" s="3"/>
      <c r="W14" s="3"/>
      <c r="X14" s="3"/>
      <c r="Y14" s="3"/>
      <c r="Z14" s="3"/>
      <c r="AA14" s="3"/>
      <c r="AB14" s="3" t="str">
        <f>"1-59904-789-6"</f>
        <v>1-59904-789-6</v>
      </c>
      <c r="AC14" s="3" t="str">
        <f>"978-1-59904-789-8"</f>
        <v>978-1-59904-789-8</v>
      </c>
      <c r="AD14" s="3" t="str">
        <f>"1-59904-791-8"</f>
        <v>1-59904-791-8</v>
      </c>
      <c r="AE14" s="3" t="str">
        <f>"978-1-59904-791-1"</f>
        <v>978-1-59904-791-1</v>
      </c>
      <c r="AF14" s="3" t="s">
        <v>120</v>
      </c>
      <c r="AG14" s="3">
        <v>492</v>
      </c>
      <c r="AH14" s="3" t="s">
        <v>212</v>
      </c>
      <c r="AI14" s="3" t="s">
        <v>213</v>
      </c>
      <c r="AJ14" s="3"/>
      <c r="AK14" s="3" t="s">
        <v>123</v>
      </c>
      <c r="AL14" s="3" t="s">
        <v>77</v>
      </c>
      <c r="AM14" s="3" t="s">
        <v>123</v>
      </c>
      <c r="AN14" s="3" t="s">
        <v>120</v>
      </c>
      <c r="AO14" s="3" t="s">
        <v>214</v>
      </c>
      <c r="AP14" s="3" t="s">
        <v>215</v>
      </c>
    </row>
    <row r="15" spans="1:42" s="2" customFormat="1" ht="22.5" customHeight="1">
      <c r="A15" s="3" t="s">
        <v>216</v>
      </c>
      <c r="B15" s="3">
        <v>2008</v>
      </c>
      <c r="C15" s="3" t="s">
        <v>43</v>
      </c>
      <c r="D15" s="3" t="s">
        <v>44</v>
      </c>
      <c r="E15" s="3" t="s">
        <v>45</v>
      </c>
      <c r="F15" s="3" t="s">
        <v>45</v>
      </c>
      <c r="G15" s="3" t="s">
        <v>47</v>
      </c>
      <c r="H15" s="3">
        <v>1</v>
      </c>
      <c r="I15" s="3" t="s">
        <v>217</v>
      </c>
      <c r="J15" s="3" t="s">
        <v>218</v>
      </c>
      <c r="K15" s="3"/>
      <c r="L15" s="3"/>
      <c r="M15" s="3"/>
      <c r="N15" s="3"/>
      <c r="O15" s="3"/>
      <c r="P15" s="3"/>
      <c r="Q15" s="3"/>
      <c r="R15" s="3"/>
      <c r="S15" s="3" t="s">
        <v>219</v>
      </c>
      <c r="T15" s="3"/>
      <c r="U15" s="3"/>
      <c r="V15" s="3"/>
      <c r="W15" s="3"/>
      <c r="X15" s="3"/>
      <c r="Y15" s="3"/>
      <c r="Z15" s="3"/>
      <c r="AA15" s="3"/>
      <c r="AB15" s="3" t="str">
        <f>"1-59904-970-8"</f>
        <v>1-59904-970-8</v>
      </c>
      <c r="AC15" s="3" t="str">
        <f>"978-1-59904-970-0"</f>
        <v>978-1-59904-970-0</v>
      </c>
      <c r="AD15" s="3" t="str">
        <f>"1-59904-971-6"</f>
        <v>1-59904-971-6</v>
      </c>
      <c r="AE15" s="3" t="str">
        <f>"978-1-59904-971-7"</f>
        <v>978-1-59904-971-7</v>
      </c>
      <c r="AF15" s="3" t="s">
        <v>120</v>
      </c>
      <c r="AG15" s="3">
        <v>574</v>
      </c>
      <c r="AH15" s="3" t="s">
        <v>220</v>
      </c>
      <c r="AI15" s="3" t="s">
        <v>221</v>
      </c>
      <c r="AJ15" s="3" t="s">
        <v>222</v>
      </c>
      <c r="AK15" s="3" t="s">
        <v>223</v>
      </c>
      <c r="AL15" s="3" t="s">
        <v>200</v>
      </c>
      <c r="AM15" s="3" t="s">
        <v>153</v>
      </c>
      <c r="AN15" s="3" t="s">
        <v>120</v>
      </c>
      <c r="AO15" s="3" t="s">
        <v>224</v>
      </c>
      <c r="AP15" s="3" t="s">
        <v>225</v>
      </c>
    </row>
    <row r="16" spans="1:42" s="2" customFormat="1" ht="22.5" customHeight="1">
      <c r="A16" s="3" t="s">
        <v>226</v>
      </c>
      <c r="B16" s="3">
        <v>2008</v>
      </c>
      <c r="C16" s="3" t="s">
        <v>43</v>
      </c>
      <c r="D16" s="3" t="s">
        <v>44</v>
      </c>
      <c r="E16" s="3" t="s">
        <v>45</v>
      </c>
      <c r="F16" s="3" t="s">
        <v>227</v>
      </c>
      <c r="G16" s="3" t="s">
        <v>47</v>
      </c>
      <c r="H16" s="3">
        <v>1</v>
      </c>
      <c r="I16" s="3" t="s">
        <v>228</v>
      </c>
      <c r="J16" s="3" t="s">
        <v>229</v>
      </c>
      <c r="K16" s="3"/>
      <c r="L16" s="3"/>
      <c r="M16" s="3"/>
      <c r="N16" s="3"/>
      <c r="O16" s="3"/>
      <c r="P16" s="3"/>
      <c r="Q16" s="3"/>
      <c r="R16" s="3"/>
      <c r="S16" s="3" t="s">
        <v>230</v>
      </c>
      <c r="T16" s="3"/>
      <c r="U16" s="3"/>
      <c r="V16" s="3"/>
      <c r="W16" s="3"/>
      <c r="X16" s="3"/>
      <c r="Y16" s="3"/>
      <c r="Z16" s="3"/>
      <c r="AA16" s="3"/>
      <c r="AB16" s="3" t="str">
        <f>"1-59904-762-4"</f>
        <v>1-59904-762-4</v>
      </c>
      <c r="AC16" s="3" t="str">
        <f>"978-1-59904-762-1"</f>
        <v>978-1-59904-762-1</v>
      </c>
      <c r="AD16" s="3" t="str">
        <f>"1-59904-764-0"</f>
        <v>1-59904-764-0</v>
      </c>
      <c r="AE16" s="3" t="str">
        <f>"978-1-59904-764-5"</f>
        <v>978-1-59904-764-5</v>
      </c>
      <c r="AF16" s="3" t="s">
        <v>120</v>
      </c>
      <c r="AG16" s="3">
        <v>482</v>
      </c>
      <c r="AH16" s="3" t="s">
        <v>231</v>
      </c>
      <c r="AI16" s="3" t="s">
        <v>232</v>
      </c>
      <c r="AJ16" s="3"/>
      <c r="AK16" s="3" t="s">
        <v>152</v>
      </c>
      <c r="AL16" s="3" t="s">
        <v>153</v>
      </c>
      <c r="AM16" s="3" t="s">
        <v>152</v>
      </c>
      <c r="AN16" s="3" t="s">
        <v>120</v>
      </c>
      <c r="AO16" s="3" t="s">
        <v>233</v>
      </c>
      <c r="AP16" s="3" t="s">
        <v>234</v>
      </c>
    </row>
    <row r="17" spans="1:42" s="2" customFormat="1" ht="22.5" customHeight="1">
      <c r="A17" s="3" t="s">
        <v>235</v>
      </c>
      <c r="B17" s="3">
        <v>2008</v>
      </c>
      <c r="C17" s="3" t="s">
        <v>43</v>
      </c>
      <c r="D17" s="3" t="s">
        <v>44</v>
      </c>
      <c r="E17" s="3" t="s">
        <v>193</v>
      </c>
      <c r="F17" s="3" t="s">
        <v>45</v>
      </c>
      <c r="G17" s="3" t="s">
        <v>47</v>
      </c>
      <c r="H17" s="3">
        <v>1</v>
      </c>
      <c r="I17" s="3" t="s">
        <v>236</v>
      </c>
      <c r="J17" s="3" t="s">
        <v>237</v>
      </c>
      <c r="K17" s="3" t="s">
        <v>238</v>
      </c>
      <c r="L17" s="3"/>
      <c r="M17" s="3"/>
      <c r="N17" s="3"/>
      <c r="O17" s="3"/>
      <c r="P17" s="3"/>
      <c r="Q17" s="3"/>
      <c r="R17" s="3"/>
      <c r="S17" s="3" t="s">
        <v>239</v>
      </c>
      <c r="T17" s="3" t="s">
        <v>239</v>
      </c>
      <c r="U17" s="3"/>
      <c r="V17" s="3"/>
      <c r="W17" s="3"/>
      <c r="X17" s="3"/>
      <c r="Y17" s="3"/>
      <c r="Z17" s="3"/>
      <c r="AA17" s="3"/>
      <c r="AB17" s="3" t="str">
        <f>"1-59140-766-4"</f>
        <v>1-59140-766-4</v>
      </c>
      <c r="AC17" s="3" t="str">
        <f>"978-1-59140-766-9"</f>
        <v>978-1-59140-766-9</v>
      </c>
      <c r="AD17" s="3" t="str">
        <f>"1-59140-768-0"</f>
        <v>1-59140-768-0</v>
      </c>
      <c r="AE17" s="3" t="str">
        <f>"978-1-59140-768-3"</f>
        <v>978-1-59140-768-3</v>
      </c>
      <c r="AF17" s="3" t="s">
        <v>120</v>
      </c>
      <c r="AG17" s="3">
        <v>420</v>
      </c>
      <c r="AH17" s="3" t="s">
        <v>240</v>
      </c>
      <c r="AI17" s="3" t="s">
        <v>241</v>
      </c>
      <c r="AJ17" s="3"/>
      <c r="AK17" s="3" t="s">
        <v>242</v>
      </c>
      <c r="AL17" s="3" t="s">
        <v>242</v>
      </c>
      <c r="AM17" s="3" t="s">
        <v>93</v>
      </c>
      <c r="AN17" s="3" t="s">
        <v>120</v>
      </c>
      <c r="AO17" s="3" t="s">
        <v>243</v>
      </c>
      <c r="AP17" s="3" t="s">
        <v>244</v>
      </c>
    </row>
    <row r="18" spans="1:42" s="2" customFormat="1" ht="22.5" customHeight="1">
      <c r="A18" s="3" t="s">
        <v>245</v>
      </c>
      <c r="B18" s="3">
        <v>2007</v>
      </c>
      <c r="C18" s="3" t="s">
        <v>246</v>
      </c>
      <c r="D18" s="3" t="s">
        <v>44</v>
      </c>
      <c r="E18" s="3" t="s">
        <v>45</v>
      </c>
      <c r="F18" s="3" t="s">
        <v>46</v>
      </c>
      <c r="G18" s="3" t="s">
        <v>47</v>
      </c>
      <c r="H18" s="3">
        <v>1</v>
      </c>
      <c r="I18" s="3" t="s">
        <v>247</v>
      </c>
      <c r="J18" s="3" t="s">
        <v>248</v>
      </c>
      <c r="K18" s="3" t="s">
        <v>182</v>
      </c>
      <c r="L18" s="3" t="s">
        <v>249</v>
      </c>
      <c r="M18" s="3"/>
      <c r="N18" s="3"/>
      <c r="O18" s="3"/>
      <c r="P18" s="3"/>
      <c r="Q18" s="3"/>
      <c r="R18" s="3"/>
      <c r="S18" s="3"/>
      <c r="T18" s="3" t="s">
        <v>185</v>
      </c>
      <c r="U18" s="3"/>
      <c r="V18" s="3"/>
      <c r="W18" s="3"/>
      <c r="X18" s="3"/>
      <c r="Y18" s="3"/>
      <c r="Z18" s="3"/>
      <c r="AA18" s="3"/>
      <c r="AB18" s="3" t="str">
        <f>"1-59904-361-0"</f>
        <v>1-59904-361-0</v>
      </c>
      <c r="AC18" s="3" t="str">
        <f>"978-1-59904-361-6"</f>
        <v>978-1-59904-361-6</v>
      </c>
      <c r="AD18" s="3" t="str">
        <f>"1-59904-363-7"</f>
        <v>1-59904-363-7</v>
      </c>
      <c r="AE18" s="3" t="str">
        <f>"978-1-59904-363-0"</f>
        <v>978-1-59904-363-0</v>
      </c>
      <c r="AF18" s="3" t="s">
        <v>120</v>
      </c>
      <c r="AG18" s="3">
        <v>378</v>
      </c>
      <c r="AH18" s="3" t="s">
        <v>250</v>
      </c>
      <c r="AI18" s="3"/>
      <c r="AJ18" s="3"/>
      <c r="AK18" s="3" t="s">
        <v>251</v>
      </c>
      <c r="AL18" s="3" t="s">
        <v>251</v>
      </c>
      <c r="AM18" s="3" t="s">
        <v>252</v>
      </c>
      <c r="AN18" s="3" t="s">
        <v>120</v>
      </c>
      <c r="AO18" s="3" t="s">
        <v>253</v>
      </c>
      <c r="AP18" s="3" t="s">
        <v>254</v>
      </c>
    </row>
    <row r="19" spans="1:42" s="2" customFormat="1" ht="22.5" customHeight="1">
      <c r="A19" s="3" t="s">
        <v>255</v>
      </c>
      <c r="B19" s="3">
        <v>2006</v>
      </c>
      <c r="C19" s="3" t="s">
        <v>246</v>
      </c>
      <c r="D19" s="3" t="s">
        <v>44</v>
      </c>
      <c r="E19" s="3" t="s">
        <v>45</v>
      </c>
      <c r="F19" s="3" t="s">
        <v>45</v>
      </c>
      <c r="G19" s="3" t="s">
        <v>47</v>
      </c>
      <c r="H19" s="3">
        <v>1</v>
      </c>
      <c r="I19" s="3" t="s">
        <v>256</v>
      </c>
      <c r="J19" s="3" t="s">
        <v>257</v>
      </c>
      <c r="K19" s="3" t="s">
        <v>258</v>
      </c>
      <c r="L19" s="3"/>
      <c r="M19" s="3"/>
      <c r="N19" s="3"/>
      <c r="O19" s="3"/>
      <c r="P19" s="3"/>
      <c r="Q19" s="3"/>
      <c r="R19" s="3"/>
      <c r="S19" s="3" t="s">
        <v>87</v>
      </c>
      <c r="T19" s="3" t="s">
        <v>87</v>
      </c>
      <c r="U19" s="3"/>
      <c r="V19" s="3"/>
      <c r="W19" s="3"/>
      <c r="X19" s="3"/>
      <c r="Y19" s="3"/>
      <c r="Z19" s="3"/>
      <c r="AA19" s="3"/>
      <c r="AB19" s="3" t="str">
        <f>"1-59140-860-1"</f>
        <v>1-59140-860-1</v>
      </c>
      <c r="AC19" s="3" t="str">
        <f>"978-1-59140-860-4"</f>
        <v>978-1-59140-860-4</v>
      </c>
      <c r="AD19" s="3" t="str">
        <f>"1-59140-862-8"</f>
        <v>1-59140-862-8</v>
      </c>
      <c r="AE19" s="3" t="str">
        <f>"978-1-59140-862-8"</f>
        <v>978-1-59140-862-8</v>
      </c>
      <c r="AF19" s="3" t="s">
        <v>120</v>
      </c>
      <c r="AG19" s="3">
        <v>318</v>
      </c>
      <c r="AH19" s="3" t="s">
        <v>259</v>
      </c>
      <c r="AI19" s="3"/>
      <c r="AJ19" s="3"/>
      <c r="AK19" s="3" t="s">
        <v>260</v>
      </c>
      <c r="AL19" s="3" t="s">
        <v>242</v>
      </c>
      <c r="AM19" s="3" t="s">
        <v>93</v>
      </c>
      <c r="AN19" s="3" t="s">
        <v>120</v>
      </c>
      <c r="AO19" s="3" t="s">
        <v>261</v>
      </c>
      <c r="AP19" s="3" t="s">
        <v>262</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Title-List-New-Media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2014-03-23T23:50:29Z</dcterms:created>
  <dcterms:modified xsi:type="dcterms:W3CDTF">2014-03-23T23:50:29Z</dcterms:modified>
</cp:coreProperties>
</file>