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1200" yWindow="1455" windowWidth="27555" windowHeight="11415"/>
  </bookViews>
  <sheets>
    <sheet name="Title-List-Mobile-&amp;-Wireless-Ne" sheetId="1" r:id="rId1"/>
  </sheets>
  <calcPr calcId="125725"/>
</workbook>
</file>

<file path=xl/calcChain.xml><?xml version="1.0" encoding="utf-8"?>
<calcChain xmlns="http://schemas.openxmlformats.org/spreadsheetml/2006/main">
  <c r="AE17" i="1"/>
  <c r="AD17"/>
  <c r="AC17"/>
  <c r="AB17"/>
  <c r="AE16"/>
  <c r="AD16"/>
  <c r="AC16"/>
  <c r="AB16"/>
  <c r="AE15"/>
  <c r="AD15"/>
  <c r="AC15"/>
  <c r="AB15"/>
  <c r="AE14"/>
  <c r="AD14"/>
  <c r="AC14"/>
  <c r="AB14"/>
  <c r="AE13"/>
  <c r="AD13"/>
  <c r="AC13"/>
  <c r="AB13"/>
  <c r="AE12"/>
  <c r="AD12"/>
  <c r="AC12"/>
  <c r="AB12"/>
  <c r="AE11"/>
  <c r="AD11"/>
  <c r="AC11"/>
  <c r="AB11"/>
  <c r="AE10"/>
  <c r="AD10"/>
  <c r="AC10"/>
  <c r="AB10"/>
  <c r="AE9"/>
  <c r="AD9"/>
  <c r="AC9"/>
  <c r="AB9"/>
  <c r="AE8"/>
  <c r="AD8"/>
  <c r="AC8"/>
  <c r="AB8"/>
  <c r="AE7"/>
  <c r="AD7"/>
  <c r="AC7"/>
  <c r="AB7"/>
  <c r="AE6"/>
  <c r="AD6"/>
  <c r="AC6"/>
  <c r="AB6"/>
  <c r="AE5"/>
  <c r="AD5"/>
  <c r="AC5"/>
  <c r="AB5"/>
  <c r="AE4"/>
  <c r="AD4"/>
  <c r="AC4"/>
  <c r="AB4"/>
  <c r="AE3"/>
  <c r="AD3"/>
  <c r="AC3"/>
  <c r="AB3"/>
  <c r="AE2"/>
  <c r="AD2"/>
  <c r="AC2"/>
  <c r="AB2"/>
</calcChain>
</file>

<file path=xl/sharedStrings.xml><?xml version="1.0" encoding="utf-8"?>
<sst xmlns="http://schemas.openxmlformats.org/spreadsheetml/2006/main" count="351" uniqueCount="227">
  <si>
    <t>Publication Date</t>
  </si>
  <si>
    <t>Copyright Year</t>
  </si>
  <si>
    <t>Imprint</t>
  </si>
  <si>
    <t>Subject</t>
  </si>
  <si>
    <t>Category</t>
  </si>
  <si>
    <t>Topic</t>
  </si>
  <si>
    <t>Edited/ Authored</t>
  </si>
  <si>
    <t>Volume Count</t>
  </si>
  <si>
    <t>Title</t>
  </si>
  <si>
    <t>Editor/Author 1</t>
  </si>
  <si>
    <t>Editor/Author 2</t>
  </si>
  <si>
    <t>Editor/Author 3</t>
  </si>
  <si>
    <t>Editor/Author 4</t>
  </si>
  <si>
    <t>Editor/Author 5</t>
  </si>
  <si>
    <t>Editor/Author 6</t>
  </si>
  <si>
    <t>Editor/Author 7</t>
  </si>
  <si>
    <t>Editor/Author 8</t>
  </si>
  <si>
    <t>Editor/Author 9</t>
  </si>
  <si>
    <t>Affiliation 1</t>
  </si>
  <si>
    <t>Affiliation 2</t>
  </si>
  <si>
    <t>Affiliation 3</t>
  </si>
  <si>
    <t>Affiliation 4</t>
  </si>
  <si>
    <t>Affiliation 5</t>
  </si>
  <si>
    <t>Affiliation 6</t>
  </si>
  <si>
    <t>Affiliation 7</t>
  </si>
  <si>
    <t>Affiliation 8</t>
  </si>
  <si>
    <t>Affiliation 9</t>
  </si>
  <si>
    <t>ISBN 10 (hardcover)</t>
  </si>
  <si>
    <t>ISBN 13 (hardcover)</t>
  </si>
  <si>
    <t>EISBN 10</t>
  </si>
  <si>
    <t>EISBN 13</t>
  </si>
  <si>
    <t>ISBN 13 Print + Perpetual</t>
  </si>
  <si>
    <t>Estimated Page Count</t>
  </si>
  <si>
    <t>Brief Description</t>
  </si>
  <si>
    <t>Topics Covered</t>
  </si>
  <si>
    <t>Key Features</t>
  </si>
  <si>
    <t>BISAC 1</t>
  </si>
  <si>
    <t>BISAC 2</t>
  </si>
  <si>
    <t>BISAC 3</t>
  </si>
  <si>
    <t>BIC</t>
  </si>
  <si>
    <t>Persistent URL</t>
  </si>
  <si>
    <t>Website URL</t>
  </si>
  <si>
    <t>10/31/2010</t>
  </si>
  <si>
    <t>Information Science Reference</t>
  </si>
  <si>
    <t>Media and Communications</t>
  </si>
  <si>
    <t>Networking and Telecommunications</t>
  </si>
  <si>
    <t>Telecommunications</t>
  </si>
  <si>
    <t>Edited</t>
  </si>
  <si>
    <t>Adoption, Usage, and Global Impact of Broadband Technologies: Diffusion, Practice and Policy</t>
  </si>
  <si>
    <t>Yogesh K. Dwivedi</t>
  </si>
  <si>
    <t>Swansea University, UK</t>
  </si>
  <si>
    <t>N/A</t>
  </si>
  <si>
    <t>Broadband internet has the potential to profoundly impact science, business and society, while simultaneously transforming almost every aspect of everyday life. Because of broadband’s increasingly prominent role and presence, it is both appropriate and timely to understand the deployment and adoption of broadband technologies worldwide.Adoption, Usage, and Global Impact of Broadband Technologies: Diffusion, Practice and Policy contains a masterful synthesis of literature intended to enhance knowledge of broadband deployment, diffusion, adoption, usage and impact from the global perspective. Including chapters from researchers with varied geographical, educational and cultural backgrounds, this book helps the reader to understand the differences in the adoption of broadband in different countries and examine comparative policy issues at national and international levels.</t>
  </si>
  <si>
    <t>Broadband diffusion on VoD and TV markets; Consumer Usage of Broadband Internet Services; European Research and Education Networks; Evolution in Broadband Technology; Government Policy on Broadband Internet; Information Communication Technology (ICT) for Rural Women’s Life; Social Network Websites as a Marketing Platform; Strategies for Broadband Deployment; The FCC’s National Broadband Plan; U.S. Rural-Urban Differences in Broadband Internet Adoption;</t>
  </si>
  <si>
    <t>BUS041000</t>
  </si>
  <si>
    <t>BUS087000</t>
  </si>
  <si>
    <t>KJM</t>
  </si>
  <si>
    <t>http://services.igi-global.com/resolvedoi/resolve.aspx?doi=10.4018/978-1-60960-011-2</t>
  </si>
  <si>
    <t>http://www.igi-global.com/book/adoption-usage-global-impact-broadband/41881</t>
  </si>
  <si>
    <t>08/31/2010</t>
  </si>
  <si>
    <t>Networking</t>
  </si>
  <si>
    <t>Next Generation Mobile Networks and Ubiquitous Computing</t>
  </si>
  <si>
    <t>Samuel Pierre</t>
  </si>
  <si>
    <t>Ecole Polytechnique de Montreal, Canada</t>
  </si>
  <si>
    <t>The world is becoming more dependent on wireless and mobile services, but the ability of wireless network infrastructures and service-enabling technologies to handle the growing demand is questionable. As wireless and mobile services grow, the need increases for new technological solutions.Next Generation Mobile Networks and Ubiquitous Computing provides a comprehensive and unified view of the latest and most innovative research findings for university professors, researchers, students, and industry professionals alike. Presenting chapters by experts from across the globe, this reference offers a single body of knowledge to show the many existing interactions between mobile networking, wireless communications, and ubiquitous computing.</t>
  </si>
  <si>
    <t>Ambient networks; Context-aware computing; Mobile telecommunication networks; Multimedia transmission over wireless networks; Network intrusion detection; Real-time communication; Ubiquitous computing; Web service composition; Wireless Ad-Hoc Networks; Wireless Sensor Networks;</t>
  </si>
  <si>
    <t>BUS035000</t>
  </si>
  <si>
    <t>BUS057000</t>
  </si>
  <si>
    <t>COM000000</t>
  </si>
  <si>
    <t>TJKW</t>
  </si>
  <si>
    <t>http://services.igi-global.com/resolvedoi/resolve.aspx?doi=10.4018/978-1-60566-250-3</t>
  </si>
  <si>
    <t>http://www.igi-global.com/book/next-generation-mobile-networks-ubiquitous/40271</t>
  </si>
  <si>
    <t>05/31/2010</t>
  </si>
  <si>
    <t>Advances in Vehicular Ad-Hoc Networks: Developments and Challenges</t>
  </si>
  <si>
    <t>Mohamed Watfa</t>
  </si>
  <si>
    <t>University of Wollongong, UAE</t>
  </si>
  <si>
    <t>A Vehicular Ad Hoc Network (VANET) is a non-infrastructure based network that does not rely on a central administration for communication between vehicles. The flexibility of VANETs opens the door to a myriad of applications; however, there are also a number of computer communication challenges that await researchers and engineers who are serious about their implementation and deployment.Advances in Vehicular Ad-Hoc Networks: Developments and Challenges tackles the prevalent research challenges that hinder a fully deployable vehicular network. This unique reference presents a unified treatment of the various aspects of VANETs and is essential for not only university professors, but also for researchers working in the automobile industry.</t>
  </si>
  <si>
    <t>Architecture of vehicular ad hoc networks; Communication technologies in vehicular applications; Cooperative collision avoidance; Geographic routing in vehicular ad hoc networks; IEEE 802.11g and IEEE 802.16e technologies; Information sharing in VANETs; Infrastructures in vehicular communications; Mobility and traffic model analysis; Opportunistic networking; Routing protocols in vehicular ad hoc networks;</t>
  </si>
  <si>
    <t>BUS083000</t>
  </si>
  <si>
    <t>COM021000</t>
  </si>
  <si>
    <t>MED035000</t>
  </si>
  <si>
    <t>UT</t>
  </si>
  <si>
    <t>http://services.igi-global.com/resolvedoi/resolve.aspx?doi=10.4018/978-1-61520-913-2</t>
  </si>
  <si>
    <t>http://www.igi-global.com/book/advances-vehicular-hoc-networks/37323</t>
  </si>
  <si>
    <t>03/31/2010</t>
  </si>
  <si>
    <t>Mobile and Wireless Computing</t>
  </si>
  <si>
    <t>Wireless Systems</t>
  </si>
  <si>
    <t>Wireless Network Traffic and Quality of Service Support: Trends and Standards</t>
  </si>
  <si>
    <t>Thomas D. Lagkas</t>
  </si>
  <si>
    <t>Pantelis Angelidis</t>
  </si>
  <si>
    <t>Loukas Georgiadis</t>
  </si>
  <si>
    <t>University of Western Macedonia, Greece</t>
  </si>
  <si>
    <t>Hewlett-Packard Co, USA</t>
  </si>
  <si>
    <t>Wireless networking is considered by many to be the future of communication technology, as the demand for high quality, mobile connection increases across the world.Wireless Network Traffic and Quality of Service Support: Trends and Standards examines cutting edge approaches for the provision of Quality of Service (QoS) in wireless local area networks, presenting the latest solutions towards the optimization of the channel management and routing in infrastructure and ad hoc wireless networks. This book also analyzes traffic categorization issues and methods that can predict the available QoS, as well as managing wireless mesh networks and wireless sensor networks. It also examines the entire user experience, by treating energy conservation techniques to maximize mobile devices' battery lifetime. It is a vital foundation for researchers dealing with the problems of today to create the new networks of the future.</t>
  </si>
  <si>
    <t>Admission Control Policy; Cross-Layer Scheduling; Energy Saving Routing; Integrated QoS Capable Protocols; Mobility Management; Next Generation Wireless Networks; Quality of Service in Heterogeneous Traffic; Support Mechanisms; Topology Control approaches; Traffic Prediction; Wireless LANS;</t>
  </si>
  <si>
    <t>POL028000</t>
  </si>
  <si>
    <t>COM051230</t>
  </si>
  <si>
    <t>http://services.igi-global.com/resolvedoi/resolve.aspx?doi=10.4018/978-1-61520-771-8</t>
  </si>
  <si>
    <t>http://www.igi-global.com/book/wireless-network-traffic-quality-service/37300</t>
  </si>
  <si>
    <t>01/31/2010</t>
  </si>
  <si>
    <t>Quality of Service Architectures for Wireless Networks: Performance Metrics and Management</t>
  </si>
  <si>
    <t>Sasan Adibi</t>
  </si>
  <si>
    <t>Raj Jain</t>
  </si>
  <si>
    <t>Shyam Parekh</t>
  </si>
  <si>
    <t>Mostafa Tofighbakhsh</t>
  </si>
  <si>
    <t>University of Waterloo, Canada</t>
  </si>
  <si>
    <t>Washington University in St. Louis, USA</t>
  </si>
  <si>
    <t>Alcatel-Lucent, USA</t>
  </si>
  <si>
    <t>AT&amp;T Labs, USA</t>
  </si>
  <si>
    <t>Quality of service provides different priorities to different users to guarantee a certain level of performance to a data flow in accordance with requests from the Internet service provider policy.Quality of Service Architectures for Wireless Networks: Performance Metrics and Management presents a comprehensive collection of quality of service mechanisms for various access technologies and introduces existing and traditional approaches to traffic management for wireless technologies. With expert international contributions, this critical mass of knowledge covers both academic and industry-based state-of-the-art techniques and ongoing research.</t>
  </si>
  <si>
    <t>4G networks; Admission control; Dynamic mobility management; Packet scheduling; Quality of experience; Quality of Service Issues; Vehicular communication networks; Video transmission; Wireless load distribution; Wireless Sensor Networks;</t>
  </si>
  <si>
    <t>COM014000</t>
  </si>
  <si>
    <t>COM060090</t>
  </si>
  <si>
    <t>http://services.igi-global.com/resolvedoi/resolve.aspx?doi=10.4018/978-1-61520-680-3</t>
  </si>
  <si>
    <t>http://www.igi-global.com/book/quality-service-architectures-wireless-networks/37257</t>
  </si>
  <si>
    <t>12/31/2009</t>
  </si>
  <si>
    <t>Telematics Communication Technologies and Vehicular Networks: Wireless Architectures and Applications</t>
  </si>
  <si>
    <t>Chung-Ming Huang</t>
  </si>
  <si>
    <t>Yuh-Shyan Chen</t>
  </si>
  <si>
    <t>National Cheng Kung University, Taiwan</t>
  </si>
  <si>
    <t>National Taipei University, Taiwan</t>
  </si>
  <si>
    <t>Advances in information technologies now enable the incorporation of Internet services into vehicles, allowing the transfer of digital data from the smart nodes inside the vehicle to central servers on the Internet.Telematics Communication Technologies and Vehicular Networks: Wireless Architectures and Applications examines critical issues involved with telematics such as vehicular network infrastructure, vehicular network communication protocols, and vehicular services and applications. A defining collection of latest findings and cutting-edge solutions, this highly esteemed reference publication provides useful techniques, tools, and assessments for those involved with computer science, computer engineering, and management information systems.</t>
  </si>
  <si>
    <t>Data communications inside vehicular environments; Delay tolerant vehicular networks; DTN technologies for vehicular networks; Intelligent Transportation Systems; Mobility models of vehicular networks; Routing protocols in vehicular ad hoc networks; Security attack of vehicular networks; Vehicular ad hoc networks; Vehicular embedded system architecture; Vehicular metropolitan area network systems architecture; Wireless access and GPS systems; Wireless mesh networks for traffic control;</t>
  </si>
  <si>
    <t>COM032000</t>
  </si>
  <si>
    <t>http://services.igi-global.com/resolvedoi/resolve.aspx?doi=10.4018/978-1-60566-840-6</t>
  </si>
  <si>
    <t>http://www.igi-global.com/book/telematics-communication-technologies-vehicular-networks/37238</t>
  </si>
  <si>
    <t>Fourth-Generation Wireless Networks: Applications and Innovations</t>
  </si>
  <si>
    <t>Amin Mobasher</t>
  </si>
  <si>
    <t>Research in Motion (RIM), Ltd., Canada</t>
  </si>
  <si>
    <t>Fourth generation wireless networks are expected to provide comprehensive and secure IP-based solutions, facilitating existing and emerging services such as voice, data, streamed multimedia, sensory, e-health, and social networking. It is expected that 4G will be provided to users on an "Anytime, Anywhere" basis and at much higher data rates compared to the current and previous mobile generations. Fourth-Generation Wireless Networks: Applications and Innovations presents a vision for the coming years in terms of emerging fourth generation (4G) wireless technology trends and best practices. It explores the resulting challenges and technical opportunities that will arise in creating and delivering 4G networks for the emerging applications and services. This book also examines the fundamentals of advanced physical layer and radio resource management as the basis for cross layer and cross network optimization that will emerge for increased mobility and services in video, cloud computing virtualization, entertainment, education, health, and security. This book have been organized especially for researchers, students, network engineers and designers and leaders of emerging companies, decision makers in standards, consumers, and product developers.</t>
  </si>
  <si>
    <t>4G access network architectures; Configurable and scalable turbo decoder; Cross-layer optimization techniques; Global ubiquitous consumer environments; MAC protocol of WiMAX mesh networks; Orthogonal frequency code division; Parallel soft spherical detection; Personal wireless broadband services; Vehicular mobile networks; Video streaming services over 4G networks; Wireless collaboration;</t>
  </si>
  <si>
    <t>COM082000</t>
  </si>
  <si>
    <t>http://services.igi-global.com/resolvedoi/resolve.aspx?doi=10.4018/978-1-61520-674-2</t>
  </si>
  <si>
    <t>http://www.igi-global.com/book/fourth-generation-wireless-networks/37239</t>
  </si>
  <si>
    <t>07/31/2009</t>
  </si>
  <si>
    <t>Cooperative Communications for Improved Wireless Network Transmission: Framework for Virtual Antenna Array Applications</t>
  </si>
  <si>
    <t>Murat Uysal</t>
  </si>
  <si>
    <t>Cooperative communications, an emerging research area spurring tremendous excitement within academia and industry, has experienced an increase in demands for wireless multimedia and interactive services in recent years.Cooperative Communications for Improved Wireless Network Transmission: Framework for Virtual Antenna Array Applications provides practitioners, researchers, and academicians with fundamental principles of cooperative communication, presenting the latest advances in this rapidly evolving field. Containing research from leading international experts, this Premier Reference Source offers readers diverse findings and exposes underlying issues in the analysis, design, and optimization of wireless systems.</t>
  </si>
  <si>
    <t>Broadband cooperative communications; Coding schemes; Cooperative communications; Distributed transmit; Energy efficient communication; Mathematical tools for cooperative networks; Receive diversity techniques; Relay selection; Virtual antenna array applications; Wireless network transmission;</t>
  </si>
  <si>
    <t>COM079010</t>
  </si>
  <si>
    <t>SCI005000</t>
  </si>
  <si>
    <t>http://services.igi-global.com/resolvedoi/resolve.aspx?doi=10.4018/978-1-60566-665-5</t>
  </si>
  <si>
    <t>http://www.igi-global.com/book/cooperative-communications-improved-wireless-network/206</t>
  </si>
  <si>
    <t>05/31/2009</t>
  </si>
  <si>
    <t>Mobile Peer-to-Peer Computing for Next Generation Distributed Environments: Advancing Conceptual and Algorithmic Applications</t>
  </si>
  <si>
    <t>Boon-Chong Seet</t>
  </si>
  <si>
    <t>Auckland University of Technology, New Zealand</t>
  </si>
  <si>
    <t>Peer-to-peer computing has gained significant attention from both industry and research communities in the past decade as the number of users worldwide continues to grow along with demand for mobile computing.Mobile Peer-to-Peer Computing for Next Generation Distributed Environments: Advancing Conceptual and Algorithmic Applications focuses on current research and innovation in mobile and wireless technologies that address challenges from both a theoretical and applied perspective. This advanced publication provides researchers, practitioners, and academicians with an authoritative reference source to the latest state-of-the-art developments in this growing technology field.</t>
  </si>
  <si>
    <t>Cellular mobile networks; Incentives for resource sharing; Integration and interworking; Mobile peer-to-peer computing; Next-generation distributed environments; P2P content distribution; P2P information lookup; Peer-based collaborative caching; Secure mobile P2P systems; Wireless peer-to-peer media streaming;</t>
  </si>
  <si>
    <t>TEC052000</t>
  </si>
  <si>
    <t>http://services.igi-global.com/resolvedoi/resolve.aspx?doi=10.4018/978-1-60566-715-7</t>
  </si>
  <si>
    <t>http://www.igi-global.com/book/mobile-peer-peer-computing-next/763</t>
  </si>
  <si>
    <t>04/30/2009</t>
  </si>
  <si>
    <t>Automotive Informatics and Communicative Systems: Principles in Vehicular Networks and Data Exchange</t>
  </si>
  <si>
    <t>Huaqun Guo</t>
  </si>
  <si>
    <t>Institute for Infocomm Research, A*STAR, Singapore</t>
  </si>
  <si>
    <t>Emerging vehicular networks are fast becoming a reality that will enable a variety of applications such as safety, traffic efficiency, and infotainment.Automotive Informatics and Communicative Systems: Principles in Vehicular Networks and Data Exchange introduces vehicular networks and advanced information technologies applied in the automotive region. Presenting advanced research works in secure remote monitoring and control of vehicles, this book provides future trends of information technologies in the automotive domain.</t>
  </si>
  <si>
    <t>Automotive informatics; Communications in cyber-physical vehicle applications; Cyber-physical vehicle applications; Data fusion techniques; In-vehicle network architecture; Integrating traffic flow features; Inter-vehicular communication; Next-generation vehicles; Protocols for vehicle to vehicle communications; Vehicle monitoring and control; Vehicle safety and performance; Vehicular networks and data exchange;</t>
  </si>
  <si>
    <t>COM004000</t>
  </si>
  <si>
    <t>COM018000</t>
  </si>
  <si>
    <t>TRA001000</t>
  </si>
  <si>
    <t>http://services.igi-global.com/resolvedoi/resolve.aspx?doi=10.4018/978-1-60566-338-8</t>
  </si>
  <si>
    <t>http://www.igi-global.com/book/automotive-informatics-communicative-systems/97</t>
  </si>
  <si>
    <t>07/31/2008</t>
  </si>
  <si>
    <t>Handbook on Advancements in Smart Antenna Technologies for Wireless Networks</t>
  </si>
  <si>
    <t>Chen Sun</t>
  </si>
  <si>
    <t>Jun Cheng</t>
  </si>
  <si>
    <t>Takashi Ohira</t>
  </si>
  <si>
    <t>ATR Wave Engineering Laboratories, Japan</t>
  </si>
  <si>
    <t>Doshisha University, Japan</t>
  </si>
  <si>
    <t>Toyohashi University of Technology, Japan</t>
  </si>
  <si>
    <t>The dramatic growth of the wireless communication industry growth has resulted in searches for new technologies to provide broader bandwidth per user channel, better quality, and new value-added services. Employing smart antennas presents an elegant and relatively economical way to improve the performance of wireless transmission.The Handbook on Advancements in Smart Antenna Technologies for Wireless Networks is the most comprehensive reference source on smart antenna technologies. Featuring chapter contributions from leading experts in both academia and industry, this uniquely comprehensive reference offers in-depth descriptions of terminologies, concepts, methods, and applications related to smart antennas in various wireless systems.</t>
  </si>
  <si>
    <t>Ad hoc networks; Adaptive beamforming assisted receiver; Collaborative beamforming; Compact array antenna; Eigencombining; Future wireless networks; Joint beamforming; MIMO beamforming; MIMO channels; MIMO systems; Mobile ad hoc networks; Multi-antenna communication systems; Multi-beam antennas; Power control schemes; Random array theory; Robust adaptive beamforming; Signal transmission; Smart antennas; SMI beamforming; Space-time coding; Space-time modulated codes; Wideband smart antenna;</t>
  </si>
  <si>
    <t>EDU041000</t>
  </si>
  <si>
    <t>SCI063000</t>
  </si>
  <si>
    <t>http://services.igi-global.com/resolvedoi/resolve.aspx?doi=10.4018/978-1-59904-988-5</t>
  </si>
  <si>
    <t>http://www.igi-global.com/book/handbook-advancements-smart-antenna-technologies/524</t>
  </si>
  <si>
    <t>02/28/2008</t>
  </si>
  <si>
    <t>Computer Science and Information Technology</t>
  </si>
  <si>
    <t>Global Information Technology</t>
  </si>
  <si>
    <t>Handbook of Research on Global Diffusion of Broadband Data Transmission</t>
  </si>
  <si>
    <t>Anastasia Papazafeiropoulou</t>
  </si>
  <si>
    <t>Jyoti Choudrie</t>
  </si>
  <si>
    <t>Brunel University, UK</t>
  </si>
  <si>
    <t>University of Hertfordshire, UK</t>
  </si>
  <si>
    <t>Large investments have been made by various governments for the deployment of broadband within their respective nations; however, the citizens of such countries have demonstrated a slow adoption of this technology.The Handbook of Research on Global Diffusion of Broadband Data Transmission explores broadband adoption and the digital divide through a global perspective, providing up-to-date research on constructs such as relative advantage, utilitarian outcomes, hedonic outcomes, and service quality. Compiling cutting-edge research from over 100 noted experts in 29 countries, this invaluable reference source allows policy makers, internet service providers, and others to gain multicultural insight into what factors actively influence consumers' decisions to adopt broadband.</t>
  </si>
  <si>
    <t>Broadband adoption in rural settings; Competition in broadband diffusion; Consumer-user behavior; Digital divide; Governmental and cultural factors; Mainstream broadband adoption; National policies on broadband deployment; Security and regulations; Social, political, and ethical responsibility; Socio-cultural interpretations; Telecommunications; Use and benefits of broadband;</t>
  </si>
  <si>
    <t>50 authoritative contributions by over 100 of the world’s leading experts in global diffusion of broadband data transmission from 29 countries Comprehensive coverage of each specific topic, highlighting recent trends and describing the latest advances in the field More than 1,900 references to existing literature and research on broadband data transmission A compendium of over 375 key terms with detailed definitions Organized by topic and indexed, making it a convenient method of reference for all IT/IS scholars and professionals Cross-referencing of key terms, figures, and information pertinent to global diffusion of broadband data transmission</t>
  </si>
  <si>
    <t>http://services.igi-global.com/resolvedoi/resolve.aspx?doi=10.4018/978-1-59904-851-2</t>
  </si>
  <si>
    <t>http://www.igi-global.com/book/handbook-research-global-diffusion-broadband/471</t>
  </si>
  <si>
    <t>08/31/2007</t>
  </si>
  <si>
    <t>IRM Press</t>
  </si>
  <si>
    <t>Authored</t>
  </si>
  <si>
    <t>Consumer Adoption and Usage of Broadband</t>
  </si>
  <si>
    <t>Advances in telecommunications technologies have exploded into the marketplace. Consumers are offered various methods of access to the Internet and telephony at speeds and bandwidths much higher than only years previously. However, even with the pervasiveness of broadband and high-speed communication technologies, many consumers are not adopting the latest technologies.Contributing to theory, practice, and policy, Consumer Adoption and Usage of Broadband develops a conceptual model for examining consumer adoption, usage, and impact of broadband utilizing various construct methodologies, thereby providing a clear window into the rational decisions of potential broadband consumers.</t>
  </si>
  <si>
    <t>MED050000</t>
  </si>
  <si>
    <t>TEC000000</t>
  </si>
  <si>
    <t>http://services.igi-global.com/resolvedoi/resolve.aspx?doi=10.4018/978-1-59904-783-6</t>
  </si>
  <si>
    <t>http://www.igi-global.com/book/consumer-adoption-usage-broadband/193</t>
  </si>
  <si>
    <t>01/31/2005</t>
  </si>
  <si>
    <t>Mobile and Wireless Systems Beyond 3G: Managing New Business Opportunities</t>
  </si>
  <si>
    <t>Margherita Pagani</t>
  </si>
  <si>
    <t>Bocconi University, Italy</t>
  </si>
  <si>
    <t>Mobile and Wireless Systems Beyond 3G: Managing New Business Opportunities explores new business opportunities and critical issue related to mobile and wireless systems beyond 3G. This book identifies motivations and barriers to the adoption of 3G mobile multimedia services and provides an end-user perspective on mobile multimedia services that are likely to emerge with the roll out of Third Generation Mobile Services (3G). Mobile and Wireless Systems beyond 3G: Managing New Business Opportunities presents a single source of up-to-date information about mobile commerce including the technology (hardware and software) involved, security issues and factors driving demand adoption (consumer and business). This book provides researchers and practitioners with a source of knowledge related to this emerging area of business, while also facilitating managers and business leaders' understanding of the industrial evolutionary processes.</t>
  </si>
  <si>
    <t>COM051000</t>
  </si>
  <si>
    <t>COM084010</t>
  </si>
  <si>
    <t>http://services.igi-global.com/resolvedoi/resolve.aspx?doi=10.4018/978-1-59140-570-2</t>
  </si>
  <si>
    <t>http://www.igi-global.com/book/mobile-wireless-systems-beyond/755</t>
  </si>
  <si>
    <t>12/31/2004</t>
  </si>
  <si>
    <t>Wireless Information Highways</t>
  </si>
  <si>
    <t>Dimitrios Katsaros</t>
  </si>
  <si>
    <t>Alexandros Nanopoulos</t>
  </si>
  <si>
    <t>Yannis Manalopoulos</t>
  </si>
  <si>
    <t>The field of wireless networks and mobile computing is an area of very active investigation. Though, the majority of the research and development, focuses on devising efficient communication protocols so as to provide a stable communication channel to allow the information flow freely among the mobile clients. Recently, the investigation turned its interest also to the problem of providing advanced data management functionalities to the clients. In order to support data-intensive applications over the wireless medium, several techniques have been proposed addressing issues like security, quality of service, service discovery, data dissemination, location management, location-based and transactional applications. Although much has been written, especially recently, in this rapidly growing field, no other book treats problems in wireless networks from a computer science perspective, although a number of books that follow the engineering approach exist. Wireless Information Highways provides and excellent introduction and balanced coverage of the most important topics related to the methodologies developed to support data management in asymmetric communication environments. This book is based on a number of self-contained chapters and provides an opportunity for practitioners and researchers to explore the connection between various computer science techniques and develop solutions to problems that arise in the rapidly emerging field of wireless networks.</t>
  </si>
  <si>
    <t>TEC009060</t>
  </si>
  <si>
    <t>TEC016000</t>
  </si>
  <si>
    <t>TEC040000</t>
  </si>
  <si>
    <t>http://services.igi-global.com/resolvedoi/resolve.aspx?doi=10.4018/978-1-59140-568-9</t>
  </si>
  <si>
    <t>http://www.igi-global.com/book/wireless-information-highways/1067</t>
  </si>
  <si>
    <t>Idea Group Publishing</t>
  </si>
  <si>
    <t>Wireless Communications and Mobile Commerce</t>
  </si>
  <si>
    <t>Nansi Shi</t>
  </si>
  <si>
    <t>University of South Australia, Australia</t>
  </si>
  <si>
    <t>Mobile Commerce is an emerging phenomenon based on quickly growing applications of wireless technologies and mobile communications. Mobile communication is becoming as essential need for individuals and businesses in their daily actions. Using mobile commerce, organizations can offer customers services that are easily accessed by a mobile device anytime and anywhere. Wireless Communications and Mobile Commerce collects holistic perspectives contributed by leading professionals to explore strategic considerations regarding potential opportunities and issues in mobile commerce. These professionals' discussions and contributions focus on providing a comprehensive understanding surrounding business strategies, models, management paradigms, architectures, infrastructure, strengths and weaknesses.</t>
  </si>
  <si>
    <t>BUS030000</t>
  </si>
  <si>
    <t>http://services.igi-global.com/resolvedoi/resolve.aspx?doi=10.4018/978-1-59140-184-1</t>
  </si>
  <si>
    <t>http://www.igi-global.com/book/wireless-communications-mobile-commerce/1066</t>
  </si>
</sst>
</file>

<file path=xl/styles.xml><?xml version="1.0" encoding="utf-8"?>
<styleSheet xmlns="http://schemas.openxmlformats.org/spreadsheetml/2006/main">
  <fonts count="20">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9"/>
      <color theme="1"/>
      <name val="Calibri"/>
      <family val="2"/>
      <scheme val="minor"/>
    </font>
    <font>
      <b/>
      <sz val="9"/>
      <color rgb="FFFFFFFF"/>
      <name val="Calibri"/>
      <family val="2"/>
      <scheme val="minor"/>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5F6062"/>
        <bgColor indexed="64"/>
      </patternFill>
    </fill>
  </fills>
  <borders count="12">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A9A9A9"/>
      </left>
      <right style="thin">
        <color rgb="FFA9A9A9"/>
      </right>
      <top style="thin">
        <color rgb="FFA9A9A9"/>
      </top>
      <bottom style="thin">
        <color rgb="FFA9A9A9"/>
      </bottom>
      <diagonal/>
    </border>
    <border>
      <left style="thin">
        <color rgb="FF000000"/>
      </left>
      <right style="thin">
        <color rgb="FF000000"/>
      </right>
      <top style="thin">
        <color rgb="FF000000"/>
      </top>
      <bottom style="thin">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6">
    <xf numFmtId="0" fontId="0" fillId="0" borderId="0" xfId="0"/>
    <xf numFmtId="0" fontId="0" fillId="0" borderId="10" xfId="0" applyBorder="1"/>
    <xf numFmtId="0" fontId="18" fillId="0" borderId="10" xfId="0" applyFont="1" applyBorder="1"/>
    <xf numFmtId="0" fontId="18" fillId="0" borderId="11" xfId="0" applyFont="1" applyBorder="1" applyAlignment="1">
      <alignment horizontal="left" wrapText="1"/>
    </xf>
    <xf numFmtId="14" fontId="18" fillId="0" borderId="11" xfId="0" applyNumberFormat="1" applyFont="1" applyBorder="1" applyAlignment="1">
      <alignment horizontal="left" wrapText="1"/>
    </xf>
    <xf numFmtId="0" fontId="19" fillId="33" borderId="11" xfId="0" applyFont="1" applyFill="1" applyBorder="1" applyAlignment="1">
      <alignment horizontal="center"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dimension ref="A1:AP17"/>
  <sheetViews>
    <sheetView showGridLines="0" tabSelected="1" workbookViewId="0"/>
  </sheetViews>
  <sheetFormatPr defaultRowHeight="15"/>
  <cols>
    <col min="1" max="2" width="9.28515625" style="1" customWidth="1"/>
    <col min="3" max="6" width="21.42578125" style="1" customWidth="1"/>
    <col min="7" max="8" width="9.28515625" style="1" customWidth="1"/>
    <col min="9" max="9" width="32.140625" style="1" customWidth="1"/>
    <col min="10" max="13" width="21.42578125" style="1" customWidth="1"/>
    <col min="14" max="18" width="21.42578125" style="1" hidden="1" customWidth="1"/>
    <col min="19" max="22" width="21.42578125" style="1" customWidth="1"/>
    <col min="23" max="27" width="21.42578125" style="1" hidden="1" customWidth="1"/>
    <col min="28" max="32" width="15.7109375" style="1" customWidth="1"/>
    <col min="33" max="33" width="9.28515625" style="1" customWidth="1"/>
    <col min="34" max="36" width="32.140625" style="1" customWidth="1"/>
    <col min="37" max="40" width="9.28515625" style="1" customWidth="1"/>
    <col min="41" max="42" width="32.140625" style="1" customWidth="1"/>
    <col min="43" max="16384" width="9.140625" style="1"/>
  </cols>
  <sheetData>
    <row r="1" spans="1:42" s="2" customFormat="1" ht="22.5" customHeight="1">
      <c r="A1" s="5" t="s">
        <v>0</v>
      </c>
      <c r="B1" s="5" t="s">
        <v>1</v>
      </c>
      <c r="C1" s="5" t="s">
        <v>2</v>
      </c>
      <c r="D1" s="5" t="s">
        <v>3</v>
      </c>
      <c r="E1" s="5" t="s">
        <v>4</v>
      </c>
      <c r="F1" s="5" t="s">
        <v>5</v>
      </c>
      <c r="G1" s="5" t="s">
        <v>6</v>
      </c>
      <c r="H1" s="5" t="s">
        <v>7</v>
      </c>
      <c r="I1" s="5" t="s">
        <v>8</v>
      </c>
      <c r="J1" s="5" t="s">
        <v>9</v>
      </c>
      <c r="K1" s="5" t="s">
        <v>10</v>
      </c>
      <c r="L1" s="5" t="s">
        <v>11</v>
      </c>
      <c r="M1" s="5" t="s">
        <v>12</v>
      </c>
      <c r="N1" s="5" t="s">
        <v>13</v>
      </c>
      <c r="O1" s="5" t="s">
        <v>14</v>
      </c>
      <c r="P1" s="5" t="s">
        <v>15</v>
      </c>
      <c r="Q1" s="5" t="s">
        <v>16</v>
      </c>
      <c r="R1" s="5" t="s">
        <v>17</v>
      </c>
      <c r="S1" s="5" t="s">
        <v>18</v>
      </c>
      <c r="T1" s="5" t="s">
        <v>19</v>
      </c>
      <c r="U1" s="5" t="s">
        <v>20</v>
      </c>
      <c r="V1" s="5" t="s">
        <v>21</v>
      </c>
      <c r="W1" s="5" t="s">
        <v>22</v>
      </c>
      <c r="X1" s="5" t="s">
        <v>23</v>
      </c>
      <c r="Y1" s="5" t="s">
        <v>24</v>
      </c>
      <c r="Z1" s="5" t="s">
        <v>25</v>
      </c>
      <c r="AA1" s="5" t="s">
        <v>26</v>
      </c>
      <c r="AB1" s="5" t="s">
        <v>27</v>
      </c>
      <c r="AC1" s="5" t="s">
        <v>28</v>
      </c>
      <c r="AD1" s="5" t="s">
        <v>29</v>
      </c>
      <c r="AE1" s="5" t="s">
        <v>30</v>
      </c>
      <c r="AF1" s="5" t="s">
        <v>31</v>
      </c>
      <c r="AG1" s="5" t="s">
        <v>32</v>
      </c>
      <c r="AH1" s="5" t="s">
        <v>33</v>
      </c>
      <c r="AI1" s="5" t="s">
        <v>34</v>
      </c>
      <c r="AJ1" s="5" t="s">
        <v>35</v>
      </c>
      <c r="AK1" s="5" t="s">
        <v>36</v>
      </c>
      <c r="AL1" s="5" t="s">
        <v>37</v>
      </c>
      <c r="AM1" s="5" t="s">
        <v>38</v>
      </c>
      <c r="AN1" s="5" t="s">
        <v>39</v>
      </c>
      <c r="AO1" s="5" t="s">
        <v>40</v>
      </c>
      <c r="AP1" s="5" t="s">
        <v>41</v>
      </c>
    </row>
    <row r="2" spans="1:42" s="2" customFormat="1" ht="22.5" customHeight="1">
      <c r="A2" s="3" t="s">
        <v>42</v>
      </c>
      <c r="B2" s="3">
        <v>2011</v>
      </c>
      <c r="C2" s="3" t="s">
        <v>43</v>
      </c>
      <c r="D2" s="3" t="s">
        <v>44</v>
      </c>
      <c r="E2" s="3" t="s">
        <v>45</v>
      </c>
      <c r="F2" s="3" t="s">
        <v>46</v>
      </c>
      <c r="G2" s="3" t="s">
        <v>47</v>
      </c>
      <c r="H2" s="3">
        <v>1</v>
      </c>
      <c r="I2" s="3" t="s">
        <v>48</v>
      </c>
      <c r="J2" s="3" t="s">
        <v>49</v>
      </c>
      <c r="K2" s="3"/>
      <c r="L2" s="3"/>
      <c r="M2" s="3"/>
      <c r="N2" s="3"/>
      <c r="O2" s="3"/>
      <c r="P2" s="3"/>
      <c r="Q2" s="3"/>
      <c r="R2" s="3"/>
      <c r="S2" s="3" t="s">
        <v>50</v>
      </c>
      <c r="T2" s="3"/>
      <c r="U2" s="3"/>
      <c r="V2" s="3"/>
      <c r="W2" s="3"/>
      <c r="X2" s="3"/>
      <c r="Y2" s="3"/>
      <c r="Z2" s="3"/>
      <c r="AA2" s="3"/>
      <c r="AB2" s="3" t="str">
        <f>"1-60960-011-8"</f>
        <v>1-60960-011-8</v>
      </c>
      <c r="AC2" s="3" t="str">
        <f>"978-1-60960-011-2"</f>
        <v>978-1-60960-011-2</v>
      </c>
      <c r="AD2" s="3" t="str">
        <f>"1-60960-013-4"</f>
        <v>1-60960-013-4</v>
      </c>
      <c r="AE2" s="3" t="str">
        <f>"978-1-60960-013-6"</f>
        <v>978-1-60960-013-6</v>
      </c>
      <c r="AF2" s="3" t="s">
        <v>51</v>
      </c>
      <c r="AG2" s="3">
        <v>344</v>
      </c>
      <c r="AH2" s="3" t="s">
        <v>52</v>
      </c>
      <c r="AI2" s="3" t="s">
        <v>53</v>
      </c>
      <c r="AJ2" s="3"/>
      <c r="AK2" s="3" t="s">
        <v>54</v>
      </c>
      <c r="AL2" s="3" t="s">
        <v>54</v>
      </c>
      <c r="AM2" s="3" t="s">
        <v>55</v>
      </c>
      <c r="AN2" s="3" t="s">
        <v>56</v>
      </c>
      <c r="AO2" s="3" t="s">
        <v>57</v>
      </c>
      <c r="AP2" s="3" t="s">
        <v>58</v>
      </c>
    </row>
    <row r="3" spans="1:42" s="2" customFormat="1" ht="22.5" customHeight="1">
      <c r="A3" s="3" t="s">
        <v>59</v>
      </c>
      <c r="B3" s="3">
        <v>2011</v>
      </c>
      <c r="C3" s="3" t="s">
        <v>43</v>
      </c>
      <c r="D3" s="3" t="s">
        <v>44</v>
      </c>
      <c r="E3" s="3" t="s">
        <v>45</v>
      </c>
      <c r="F3" s="3" t="s">
        <v>60</v>
      </c>
      <c r="G3" s="3" t="s">
        <v>47</v>
      </c>
      <c r="H3" s="3">
        <v>1</v>
      </c>
      <c r="I3" s="3" t="s">
        <v>61</v>
      </c>
      <c r="J3" s="3" t="s">
        <v>62</v>
      </c>
      <c r="K3" s="3"/>
      <c r="L3" s="3"/>
      <c r="M3" s="3"/>
      <c r="N3" s="3"/>
      <c r="O3" s="3"/>
      <c r="P3" s="3"/>
      <c r="Q3" s="3"/>
      <c r="R3" s="3"/>
      <c r="S3" s="3" t="s">
        <v>63</v>
      </c>
      <c r="T3" s="3"/>
      <c r="U3" s="3"/>
      <c r="V3" s="3"/>
      <c r="W3" s="3"/>
      <c r="X3" s="3"/>
      <c r="Y3" s="3"/>
      <c r="Z3" s="3"/>
      <c r="AA3" s="3"/>
      <c r="AB3" s="3" t="str">
        <f>"1-60566-250-X"</f>
        <v>1-60566-250-X</v>
      </c>
      <c r="AC3" s="3" t="str">
        <f>"978-1-60566-250-3"</f>
        <v>978-1-60566-250-3</v>
      </c>
      <c r="AD3" s="3" t="str">
        <f>"1-60566-251-8"</f>
        <v>1-60566-251-8</v>
      </c>
      <c r="AE3" s="3" t="str">
        <f>"978-1-60566-251-0"</f>
        <v>978-1-60566-251-0</v>
      </c>
      <c r="AF3" s="3" t="s">
        <v>51</v>
      </c>
      <c r="AG3" s="3">
        <v>334</v>
      </c>
      <c r="AH3" s="3" t="s">
        <v>64</v>
      </c>
      <c r="AI3" s="3" t="s">
        <v>65</v>
      </c>
      <c r="AJ3" s="3"/>
      <c r="AK3" s="3" t="s">
        <v>66</v>
      </c>
      <c r="AL3" s="3" t="s">
        <v>67</v>
      </c>
      <c r="AM3" s="3" t="s">
        <v>68</v>
      </c>
      <c r="AN3" s="3" t="s">
        <v>69</v>
      </c>
      <c r="AO3" s="3" t="s">
        <v>70</v>
      </c>
      <c r="AP3" s="3" t="s">
        <v>71</v>
      </c>
    </row>
    <row r="4" spans="1:42" s="2" customFormat="1" ht="22.5" customHeight="1">
      <c r="A4" s="3" t="s">
        <v>72</v>
      </c>
      <c r="B4" s="3">
        <v>2010</v>
      </c>
      <c r="C4" s="3" t="s">
        <v>43</v>
      </c>
      <c r="D4" s="3" t="s">
        <v>44</v>
      </c>
      <c r="E4" s="3" t="s">
        <v>45</v>
      </c>
      <c r="F4" s="3" t="s">
        <v>60</v>
      </c>
      <c r="G4" s="3" t="s">
        <v>47</v>
      </c>
      <c r="H4" s="3">
        <v>1</v>
      </c>
      <c r="I4" s="3" t="s">
        <v>73</v>
      </c>
      <c r="J4" s="3" t="s">
        <v>74</v>
      </c>
      <c r="K4" s="3"/>
      <c r="L4" s="3"/>
      <c r="M4" s="3"/>
      <c r="N4" s="3"/>
      <c r="O4" s="3"/>
      <c r="P4" s="3"/>
      <c r="Q4" s="3"/>
      <c r="R4" s="3"/>
      <c r="S4" s="3" t="s">
        <v>75</v>
      </c>
      <c r="T4" s="3"/>
      <c r="U4" s="3"/>
      <c r="V4" s="3"/>
      <c r="W4" s="3"/>
      <c r="X4" s="3"/>
      <c r="Y4" s="3"/>
      <c r="Z4" s="3"/>
      <c r="AA4" s="3"/>
      <c r="AB4" s="3" t="str">
        <f>"1-61520-913-1"</f>
        <v>1-61520-913-1</v>
      </c>
      <c r="AC4" s="3" t="str">
        <f>"978-1-61520-913-2"</f>
        <v>978-1-61520-913-2</v>
      </c>
      <c r="AD4" s="3" t="str">
        <f>"1-61520-914-X"</f>
        <v>1-61520-914-X</v>
      </c>
      <c r="AE4" s="3" t="str">
        <f>"978-1-61520-914-9"</f>
        <v>978-1-61520-914-9</v>
      </c>
      <c r="AF4" s="3" t="s">
        <v>51</v>
      </c>
      <c r="AG4" s="3">
        <v>384</v>
      </c>
      <c r="AH4" s="3" t="s">
        <v>76</v>
      </c>
      <c r="AI4" s="3" t="s">
        <v>77</v>
      </c>
      <c r="AJ4" s="3"/>
      <c r="AK4" s="3" t="s">
        <v>78</v>
      </c>
      <c r="AL4" s="3" t="s">
        <v>79</v>
      </c>
      <c r="AM4" s="3" t="s">
        <v>80</v>
      </c>
      <c r="AN4" s="3" t="s">
        <v>81</v>
      </c>
      <c r="AO4" s="3" t="s">
        <v>82</v>
      </c>
      <c r="AP4" s="3" t="s">
        <v>83</v>
      </c>
    </row>
    <row r="5" spans="1:42" s="2" customFormat="1" ht="22.5" customHeight="1">
      <c r="A5" s="3" t="s">
        <v>84</v>
      </c>
      <c r="B5" s="3">
        <v>2010</v>
      </c>
      <c r="C5" s="3" t="s">
        <v>43</v>
      </c>
      <c r="D5" s="3" t="s">
        <v>44</v>
      </c>
      <c r="E5" s="3" t="s">
        <v>85</v>
      </c>
      <c r="F5" s="3" t="s">
        <v>86</v>
      </c>
      <c r="G5" s="3" t="s">
        <v>47</v>
      </c>
      <c r="H5" s="3">
        <v>1</v>
      </c>
      <c r="I5" s="3" t="s">
        <v>87</v>
      </c>
      <c r="J5" s="3" t="s">
        <v>88</v>
      </c>
      <c r="K5" s="3" t="s">
        <v>89</v>
      </c>
      <c r="L5" s="3" t="s">
        <v>90</v>
      </c>
      <c r="M5" s="3"/>
      <c r="N5" s="3"/>
      <c r="O5" s="3"/>
      <c r="P5" s="3"/>
      <c r="Q5" s="3"/>
      <c r="R5" s="3"/>
      <c r="S5" s="3" t="s">
        <v>91</v>
      </c>
      <c r="T5" s="3" t="s">
        <v>91</v>
      </c>
      <c r="U5" s="3" t="s">
        <v>92</v>
      </c>
      <c r="V5" s="3"/>
      <c r="W5" s="3"/>
      <c r="X5" s="3"/>
      <c r="Y5" s="3"/>
      <c r="Z5" s="3"/>
      <c r="AA5" s="3"/>
      <c r="AB5" s="3" t="str">
        <f>"1-61520-771-6"</f>
        <v>1-61520-771-6</v>
      </c>
      <c r="AC5" s="3" t="str">
        <f>"978-1-61520-771-8"</f>
        <v>978-1-61520-771-8</v>
      </c>
      <c r="AD5" s="3" t="str">
        <f>"1-61520-772-4"</f>
        <v>1-61520-772-4</v>
      </c>
      <c r="AE5" s="3" t="str">
        <f>"978-1-61520-772-5"</f>
        <v>978-1-61520-772-5</v>
      </c>
      <c r="AF5" s="3" t="s">
        <v>51</v>
      </c>
      <c r="AG5" s="3">
        <v>572</v>
      </c>
      <c r="AH5" s="3" t="s">
        <v>93</v>
      </c>
      <c r="AI5" s="3" t="s">
        <v>94</v>
      </c>
      <c r="AJ5" s="3"/>
      <c r="AK5" s="3" t="s">
        <v>95</v>
      </c>
      <c r="AL5" s="3" t="s">
        <v>96</v>
      </c>
      <c r="AM5" s="3" t="s">
        <v>95</v>
      </c>
      <c r="AN5" s="3" t="s">
        <v>51</v>
      </c>
      <c r="AO5" s="3" t="s">
        <v>97</v>
      </c>
      <c r="AP5" s="3" t="s">
        <v>98</v>
      </c>
    </row>
    <row r="6" spans="1:42" s="2" customFormat="1" ht="22.5" customHeight="1">
      <c r="A6" s="3" t="s">
        <v>99</v>
      </c>
      <c r="B6" s="3">
        <v>2010</v>
      </c>
      <c r="C6" s="3" t="s">
        <v>43</v>
      </c>
      <c r="D6" s="3" t="s">
        <v>44</v>
      </c>
      <c r="E6" s="3" t="s">
        <v>85</v>
      </c>
      <c r="F6" s="3" t="s">
        <v>86</v>
      </c>
      <c r="G6" s="3" t="s">
        <v>47</v>
      </c>
      <c r="H6" s="3">
        <v>1</v>
      </c>
      <c r="I6" s="3" t="s">
        <v>100</v>
      </c>
      <c r="J6" s="3" t="s">
        <v>101</v>
      </c>
      <c r="K6" s="3" t="s">
        <v>102</v>
      </c>
      <c r="L6" s="3" t="s">
        <v>103</v>
      </c>
      <c r="M6" s="3" t="s">
        <v>104</v>
      </c>
      <c r="N6" s="3"/>
      <c r="O6" s="3"/>
      <c r="P6" s="3"/>
      <c r="Q6" s="3"/>
      <c r="R6" s="3"/>
      <c r="S6" s="3" t="s">
        <v>105</v>
      </c>
      <c r="T6" s="3" t="s">
        <v>106</v>
      </c>
      <c r="U6" s="3" t="s">
        <v>107</v>
      </c>
      <c r="V6" s="3" t="s">
        <v>108</v>
      </c>
      <c r="W6" s="3"/>
      <c r="X6" s="3"/>
      <c r="Y6" s="3"/>
      <c r="Z6" s="3"/>
      <c r="AA6" s="3"/>
      <c r="AB6" s="3" t="str">
        <f>"1-61520-680-9"</f>
        <v>1-61520-680-9</v>
      </c>
      <c r="AC6" s="3" t="str">
        <f>"978-1-61520-680-3"</f>
        <v>978-1-61520-680-3</v>
      </c>
      <c r="AD6" s="3" t="str">
        <f>"1-61520-681-7"</f>
        <v>1-61520-681-7</v>
      </c>
      <c r="AE6" s="3" t="str">
        <f>"978-1-61520-681-0"</f>
        <v>978-1-61520-681-0</v>
      </c>
      <c r="AF6" s="3" t="s">
        <v>51</v>
      </c>
      <c r="AG6" s="3">
        <v>716</v>
      </c>
      <c r="AH6" s="3" t="s">
        <v>109</v>
      </c>
      <c r="AI6" s="3" t="s">
        <v>110</v>
      </c>
      <c r="AJ6" s="3"/>
      <c r="AK6" s="3" t="s">
        <v>111</v>
      </c>
      <c r="AL6" s="3" t="s">
        <v>111</v>
      </c>
      <c r="AM6" s="3" t="s">
        <v>112</v>
      </c>
      <c r="AN6" s="3" t="s">
        <v>51</v>
      </c>
      <c r="AO6" s="3" t="s">
        <v>113</v>
      </c>
      <c r="AP6" s="3" t="s">
        <v>114</v>
      </c>
    </row>
    <row r="7" spans="1:42" s="2" customFormat="1" ht="22.5" customHeight="1">
      <c r="A7" s="3" t="s">
        <v>115</v>
      </c>
      <c r="B7" s="3">
        <v>2010</v>
      </c>
      <c r="C7" s="3" t="s">
        <v>43</v>
      </c>
      <c r="D7" s="3" t="s">
        <v>44</v>
      </c>
      <c r="E7" s="3" t="s">
        <v>45</v>
      </c>
      <c r="F7" s="3" t="s">
        <v>60</v>
      </c>
      <c r="G7" s="3" t="s">
        <v>47</v>
      </c>
      <c r="H7" s="3">
        <v>1</v>
      </c>
      <c r="I7" s="3" t="s">
        <v>116</v>
      </c>
      <c r="J7" s="3" t="s">
        <v>117</v>
      </c>
      <c r="K7" s="3" t="s">
        <v>118</v>
      </c>
      <c r="L7" s="3"/>
      <c r="M7" s="3"/>
      <c r="N7" s="3"/>
      <c r="O7" s="3"/>
      <c r="P7" s="3"/>
      <c r="Q7" s="3"/>
      <c r="R7" s="3"/>
      <c r="S7" s="3" t="s">
        <v>119</v>
      </c>
      <c r="T7" s="3" t="s">
        <v>120</v>
      </c>
      <c r="U7" s="3"/>
      <c r="V7" s="3"/>
      <c r="W7" s="3"/>
      <c r="X7" s="3"/>
      <c r="Y7" s="3"/>
      <c r="Z7" s="3"/>
      <c r="AA7" s="3"/>
      <c r="AB7" s="3" t="str">
        <f>"1-60566-840-0"</f>
        <v>1-60566-840-0</v>
      </c>
      <c r="AC7" s="3" t="str">
        <f>"978-1-60566-840-6"</f>
        <v>978-1-60566-840-6</v>
      </c>
      <c r="AD7" s="3" t="str">
        <f>"1-60566-841-9"</f>
        <v>1-60566-841-9</v>
      </c>
      <c r="AE7" s="3" t="str">
        <f>"978-1-60566-841-3"</f>
        <v>978-1-60566-841-3</v>
      </c>
      <c r="AF7" s="3" t="s">
        <v>51</v>
      </c>
      <c r="AG7" s="3">
        <v>438</v>
      </c>
      <c r="AH7" s="3" t="s">
        <v>121</v>
      </c>
      <c r="AI7" s="3" t="s">
        <v>122</v>
      </c>
      <c r="AJ7" s="3"/>
      <c r="AK7" s="3" t="s">
        <v>123</v>
      </c>
      <c r="AL7" s="3" t="s">
        <v>68</v>
      </c>
      <c r="AM7" s="3" t="s">
        <v>123</v>
      </c>
      <c r="AN7" s="3" t="s">
        <v>51</v>
      </c>
      <c r="AO7" s="3" t="s">
        <v>124</v>
      </c>
      <c r="AP7" s="3" t="s">
        <v>125</v>
      </c>
    </row>
    <row r="8" spans="1:42" s="2" customFormat="1" ht="22.5" customHeight="1">
      <c r="A8" s="3" t="s">
        <v>115</v>
      </c>
      <c r="B8" s="3">
        <v>2010</v>
      </c>
      <c r="C8" s="3" t="s">
        <v>43</v>
      </c>
      <c r="D8" s="3" t="s">
        <v>44</v>
      </c>
      <c r="E8" s="3" t="s">
        <v>85</v>
      </c>
      <c r="F8" s="3" t="s">
        <v>86</v>
      </c>
      <c r="G8" s="3" t="s">
        <v>47</v>
      </c>
      <c r="H8" s="3">
        <v>1</v>
      </c>
      <c r="I8" s="3" t="s">
        <v>126</v>
      </c>
      <c r="J8" s="3" t="s">
        <v>101</v>
      </c>
      <c r="K8" s="3" t="s">
        <v>127</v>
      </c>
      <c r="L8" s="3" t="s">
        <v>104</v>
      </c>
      <c r="M8" s="3"/>
      <c r="N8" s="3"/>
      <c r="O8" s="3"/>
      <c r="P8" s="3"/>
      <c r="Q8" s="3"/>
      <c r="R8" s="3"/>
      <c r="S8" s="3" t="s">
        <v>105</v>
      </c>
      <c r="T8" s="3" t="s">
        <v>128</v>
      </c>
      <c r="U8" s="3" t="s">
        <v>108</v>
      </c>
      <c r="V8" s="3"/>
      <c r="W8" s="3"/>
      <c r="X8" s="3"/>
      <c r="Y8" s="3"/>
      <c r="Z8" s="3"/>
      <c r="AA8" s="3"/>
      <c r="AB8" s="3" t="str">
        <f>"1-61520-674-4"</f>
        <v>1-61520-674-4</v>
      </c>
      <c r="AC8" s="3" t="str">
        <f>"978-1-61520-674-2"</f>
        <v>978-1-61520-674-2</v>
      </c>
      <c r="AD8" s="3" t="str">
        <f>"1-61520-675-2"</f>
        <v>1-61520-675-2</v>
      </c>
      <c r="AE8" s="3" t="str">
        <f>"978-1-61520-675-9"</f>
        <v>978-1-61520-675-9</v>
      </c>
      <c r="AF8" s="3" t="s">
        <v>51</v>
      </c>
      <c r="AG8" s="3">
        <v>836</v>
      </c>
      <c r="AH8" s="3" t="s">
        <v>129</v>
      </c>
      <c r="AI8" s="3" t="s">
        <v>130</v>
      </c>
      <c r="AJ8" s="3"/>
      <c r="AK8" s="3" t="s">
        <v>78</v>
      </c>
      <c r="AL8" s="3" t="s">
        <v>79</v>
      </c>
      <c r="AM8" s="3" t="s">
        <v>131</v>
      </c>
      <c r="AN8" s="3" t="s">
        <v>51</v>
      </c>
      <c r="AO8" s="3" t="s">
        <v>132</v>
      </c>
      <c r="AP8" s="3" t="s">
        <v>133</v>
      </c>
    </row>
    <row r="9" spans="1:42" s="2" customFormat="1" ht="22.5" customHeight="1">
      <c r="A9" s="3" t="s">
        <v>134</v>
      </c>
      <c r="B9" s="3">
        <v>2010</v>
      </c>
      <c r="C9" s="3" t="s">
        <v>43</v>
      </c>
      <c r="D9" s="3" t="s">
        <v>44</v>
      </c>
      <c r="E9" s="3" t="s">
        <v>85</v>
      </c>
      <c r="F9" s="3" t="s">
        <v>86</v>
      </c>
      <c r="G9" s="3" t="s">
        <v>47</v>
      </c>
      <c r="H9" s="3">
        <v>1</v>
      </c>
      <c r="I9" s="3" t="s">
        <v>135</v>
      </c>
      <c r="J9" s="3" t="s">
        <v>136</v>
      </c>
      <c r="K9" s="3"/>
      <c r="L9" s="3"/>
      <c r="M9" s="3"/>
      <c r="N9" s="3"/>
      <c r="O9" s="3"/>
      <c r="P9" s="3"/>
      <c r="Q9" s="3"/>
      <c r="R9" s="3"/>
      <c r="S9" s="3" t="s">
        <v>105</v>
      </c>
      <c r="T9" s="3"/>
      <c r="U9" s="3"/>
      <c r="V9" s="3"/>
      <c r="W9" s="3"/>
      <c r="X9" s="3"/>
      <c r="Y9" s="3"/>
      <c r="Z9" s="3"/>
      <c r="AA9" s="3"/>
      <c r="AB9" s="3" t="str">
        <f>"1-60566-665-3"</f>
        <v>1-60566-665-3</v>
      </c>
      <c r="AC9" s="3" t="str">
        <f>"978-1-60566-665-5"</f>
        <v>978-1-60566-665-5</v>
      </c>
      <c r="AD9" s="3" t="str">
        <f>"1-60566-666-1"</f>
        <v>1-60566-666-1</v>
      </c>
      <c r="AE9" s="3" t="str">
        <f>"978-1-60566-666-2"</f>
        <v>978-1-60566-666-2</v>
      </c>
      <c r="AF9" s="3" t="s">
        <v>51</v>
      </c>
      <c r="AG9" s="3">
        <v>632</v>
      </c>
      <c r="AH9" s="3" t="s">
        <v>137</v>
      </c>
      <c r="AI9" s="3" t="s">
        <v>138</v>
      </c>
      <c r="AJ9" s="3"/>
      <c r="AK9" s="3" t="s">
        <v>139</v>
      </c>
      <c r="AL9" s="3" t="s">
        <v>139</v>
      </c>
      <c r="AM9" s="3" t="s">
        <v>140</v>
      </c>
      <c r="AN9" s="3" t="s">
        <v>51</v>
      </c>
      <c r="AO9" s="3" t="s">
        <v>141</v>
      </c>
      <c r="AP9" s="3" t="s">
        <v>142</v>
      </c>
    </row>
    <row r="10" spans="1:42" s="2" customFormat="1" ht="22.5" customHeight="1">
      <c r="A10" s="3" t="s">
        <v>143</v>
      </c>
      <c r="B10" s="3">
        <v>2009</v>
      </c>
      <c r="C10" s="3" t="s">
        <v>43</v>
      </c>
      <c r="D10" s="3" t="s">
        <v>44</v>
      </c>
      <c r="E10" s="3" t="s">
        <v>85</v>
      </c>
      <c r="F10" s="3" t="s">
        <v>60</v>
      </c>
      <c r="G10" s="3" t="s">
        <v>47</v>
      </c>
      <c r="H10" s="3">
        <v>1</v>
      </c>
      <c r="I10" s="3" t="s">
        <v>144</v>
      </c>
      <c r="J10" s="3" t="s">
        <v>145</v>
      </c>
      <c r="K10" s="3"/>
      <c r="L10" s="3"/>
      <c r="M10" s="3"/>
      <c r="N10" s="3"/>
      <c r="O10" s="3"/>
      <c r="P10" s="3"/>
      <c r="Q10" s="3"/>
      <c r="R10" s="3"/>
      <c r="S10" s="3" t="s">
        <v>146</v>
      </c>
      <c r="T10" s="3"/>
      <c r="U10" s="3"/>
      <c r="V10" s="3"/>
      <c r="W10" s="3"/>
      <c r="X10" s="3"/>
      <c r="Y10" s="3"/>
      <c r="Z10" s="3"/>
      <c r="AA10" s="3"/>
      <c r="AB10" s="3" t="str">
        <f>"1-60566-715-3"</f>
        <v>1-60566-715-3</v>
      </c>
      <c r="AC10" s="3" t="str">
        <f>"978-1-60566-715-7"</f>
        <v>978-1-60566-715-7</v>
      </c>
      <c r="AD10" s="3" t="str">
        <f>"1-60566-716-1"</f>
        <v>1-60566-716-1</v>
      </c>
      <c r="AE10" s="3" t="str">
        <f>"978-1-60566-716-4"</f>
        <v>978-1-60566-716-4</v>
      </c>
      <c r="AF10" s="3" t="s">
        <v>51</v>
      </c>
      <c r="AG10" s="3">
        <v>560</v>
      </c>
      <c r="AH10" s="3" t="s">
        <v>147</v>
      </c>
      <c r="AI10" s="3" t="s">
        <v>148</v>
      </c>
      <c r="AJ10" s="3"/>
      <c r="AK10" s="3" t="s">
        <v>123</v>
      </c>
      <c r="AL10" s="3" t="s">
        <v>123</v>
      </c>
      <c r="AM10" s="3" t="s">
        <v>149</v>
      </c>
      <c r="AN10" s="3" t="s">
        <v>51</v>
      </c>
      <c r="AO10" s="3" t="s">
        <v>150</v>
      </c>
      <c r="AP10" s="3" t="s">
        <v>151</v>
      </c>
    </row>
    <row r="11" spans="1:42" s="2" customFormat="1" ht="22.5" customHeight="1">
      <c r="A11" s="3" t="s">
        <v>152</v>
      </c>
      <c r="B11" s="3">
        <v>2009</v>
      </c>
      <c r="C11" s="3" t="s">
        <v>43</v>
      </c>
      <c r="D11" s="3" t="s">
        <v>44</v>
      </c>
      <c r="E11" s="3" t="s">
        <v>45</v>
      </c>
      <c r="F11" s="3" t="s">
        <v>60</v>
      </c>
      <c r="G11" s="3" t="s">
        <v>47</v>
      </c>
      <c r="H11" s="3">
        <v>1</v>
      </c>
      <c r="I11" s="3" t="s">
        <v>153</v>
      </c>
      <c r="J11" s="3" t="s">
        <v>154</v>
      </c>
      <c r="K11" s="3"/>
      <c r="L11" s="3"/>
      <c r="M11" s="3"/>
      <c r="N11" s="3"/>
      <c r="O11" s="3"/>
      <c r="P11" s="3"/>
      <c r="Q11" s="3"/>
      <c r="R11" s="3"/>
      <c r="S11" s="3" t="s">
        <v>155</v>
      </c>
      <c r="T11" s="3"/>
      <c r="U11" s="3"/>
      <c r="V11" s="3"/>
      <c r="W11" s="3"/>
      <c r="X11" s="3"/>
      <c r="Y11" s="3"/>
      <c r="Z11" s="3"/>
      <c r="AA11" s="3"/>
      <c r="AB11" s="3" t="str">
        <f>"1-60566-338-7"</f>
        <v>1-60566-338-7</v>
      </c>
      <c r="AC11" s="3" t="str">
        <f>"978-1-60566-338-8"</f>
        <v>978-1-60566-338-8</v>
      </c>
      <c r="AD11" s="3" t="str">
        <f>"1-60566-339-5"</f>
        <v>1-60566-339-5</v>
      </c>
      <c r="AE11" s="3" t="str">
        <f>"978-1-60566-339-5"</f>
        <v>978-1-60566-339-5</v>
      </c>
      <c r="AF11" s="3" t="s">
        <v>51</v>
      </c>
      <c r="AG11" s="3">
        <v>364</v>
      </c>
      <c r="AH11" s="3" t="s">
        <v>156</v>
      </c>
      <c r="AI11" s="3" t="s">
        <v>157</v>
      </c>
      <c r="AJ11" s="3"/>
      <c r="AK11" s="3" t="s">
        <v>158</v>
      </c>
      <c r="AL11" s="3" t="s">
        <v>159</v>
      </c>
      <c r="AM11" s="3" t="s">
        <v>160</v>
      </c>
      <c r="AN11" s="3" t="s">
        <v>51</v>
      </c>
      <c r="AO11" s="3" t="s">
        <v>161</v>
      </c>
      <c r="AP11" s="3" t="s">
        <v>162</v>
      </c>
    </row>
    <row r="12" spans="1:42" s="2" customFormat="1" ht="22.5" customHeight="1">
      <c r="A12" s="3" t="s">
        <v>163</v>
      </c>
      <c r="B12" s="3">
        <v>2009</v>
      </c>
      <c r="C12" s="3" t="s">
        <v>43</v>
      </c>
      <c r="D12" s="3" t="s">
        <v>44</v>
      </c>
      <c r="E12" s="3" t="s">
        <v>85</v>
      </c>
      <c r="F12" s="3" t="s">
        <v>86</v>
      </c>
      <c r="G12" s="3" t="s">
        <v>47</v>
      </c>
      <c r="H12" s="3">
        <v>1</v>
      </c>
      <c r="I12" s="3" t="s">
        <v>164</v>
      </c>
      <c r="J12" s="3" t="s">
        <v>165</v>
      </c>
      <c r="K12" s="3" t="s">
        <v>166</v>
      </c>
      <c r="L12" s="3" t="s">
        <v>167</v>
      </c>
      <c r="M12" s="3"/>
      <c r="N12" s="3"/>
      <c r="O12" s="3"/>
      <c r="P12" s="3"/>
      <c r="Q12" s="3"/>
      <c r="R12" s="3"/>
      <c r="S12" s="3" t="s">
        <v>168</v>
      </c>
      <c r="T12" s="3" t="s">
        <v>169</v>
      </c>
      <c r="U12" s="3" t="s">
        <v>170</v>
      </c>
      <c r="V12" s="3"/>
      <c r="W12" s="3"/>
      <c r="X12" s="3"/>
      <c r="Y12" s="3"/>
      <c r="Z12" s="3"/>
      <c r="AA12" s="3"/>
      <c r="AB12" s="3" t="str">
        <f>"1-59904-988-0"</f>
        <v>1-59904-988-0</v>
      </c>
      <c r="AC12" s="3" t="str">
        <f>"978-1-59904-988-5"</f>
        <v>978-1-59904-988-5</v>
      </c>
      <c r="AD12" s="3" t="str">
        <f>"1-59904-989-9"</f>
        <v>1-59904-989-9</v>
      </c>
      <c r="AE12" s="3" t="str">
        <f>"978-1-59904-989-2"</f>
        <v>978-1-59904-989-2</v>
      </c>
      <c r="AF12" s="3" t="s">
        <v>51</v>
      </c>
      <c r="AG12" s="3">
        <v>584</v>
      </c>
      <c r="AH12" s="3" t="s">
        <v>171</v>
      </c>
      <c r="AI12" s="3" t="s">
        <v>172</v>
      </c>
      <c r="AJ12" s="3"/>
      <c r="AK12" s="3" t="s">
        <v>173</v>
      </c>
      <c r="AL12" s="3" t="s">
        <v>173</v>
      </c>
      <c r="AM12" s="3" t="s">
        <v>174</v>
      </c>
      <c r="AN12" s="3" t="s">
        <v>51</v>
      </c>
      <c r="AO12" s="3" t="s">
        <v>175</v>
      </c>
      <c r="AP12" s="3" t="s">
        <v>176</v>
      </c>
    </row>
    <row r="13" spans="1:42" s="2" customFormat="1" ht="22.5" customHeight="1">
      <c r="A13" s="3" t="s">
        <v>177</v>
      </c>
      <c r="B13" s="3">
        <v>2008</v>
      </c>
      <c r="C13" s="3" t="s">
        <v>43</v>
      </c>
      <c r="D13" s="3" t="s">
        <v>178</v>
      </c>
      <c r="E13" s="3" t="s">
        <v>179</v>
      </c>
      <c r="F13" s="3" t="s">
        <v>46</v>
      </c>
      <c r="G13" s="3" t="s">
        <v>47</v>
      </c>
      <c r="H13" s="3">
        <v>2</v>
      </c>
      <c r="I13" s="3" t="s">
        <v>180</v>
      </c>
      <c r="J13" s="3" t="s">
        <v>49</v>
      </c>
      <c r="K13" s="3" t="s">
        <v>181</v>
      </c>
      <c r="L13" s="3" t="s">
        <v>182</v>
      </c>
      <c r="M13" s="3"/>
      <c r="N13" s="3"/>
      <c r="O13" s="3"/>
      <c r="P13" s="3"/>
      <c r="Q13" s="3"/>
      <c r="R13" s="3"/>
      <c r="S13" s="3" t="s">
        <v>50</v>
      </c>
      <c r="T13" s="3" t="s">
        <v>183</v>
      </c>
      <c r="U13" s="3" t="s">
        <v>184</v>
      </c>
      <c r="V13" s="3"/>
      <c r="W13" s="3"/>
      <c r="X13" s="3"/>
      <c r="Y13" s="3"/>
      <c r="Z13" s="3"/>
      <c r="AA13" s="3"/>
      <c r="AB13" s="3" t="str">
        <f>"1-59904-851-5"</f>
        <v>1-59904-851-5</v>
      </c>
      <c r="AC13" s="3" t="str">
        <f>"978-1-59904-851-2"</f>
        <v>978-1-59904-851-2</v>
      </c>
      <c r="AD13" s="3" t="str">
        <f>"1-59904-852-3"</f>
        <v>1-59904-852-3</v>
      </c>
      <c r="AE13" s="3" t="str">
        <f>"978-1-59904-852-9"</f>
        <v>978-1-59904-852-9</v>
      </c>
      <c r="AF13" s="3" t="s">
        <v>51</v>
      </c>
      <c r="AG13" s="3">
        <v>922</v>
      </c>
      <c r="AH13" s="3" t="s">
        <v>185</v>
      </c>
      <c r="AI13" s="3" t="s">
        <v>186</v>
      </c>
      <c r="AJ13" s="3" t="s">
        <v>187</v>
      </c>
      <c r="AK13" s="3" t="s">
        <v>158</v>
      </c>
      <c r="AL13" s="3" t="s">
        <v>68</v>
      </c>
      <c r="AM13" s="3" t="s">
        <v>158</v>
      </c>
      <c r="AN13" s="3" t="s">
        <v>51</v>
      </c>
      <c r="AO13" s="3" t="s">
        <v>188</v>
      </c>
      <c r="AP13" s="3" t="s">
        <v>189</v>
      </c>
    </row>
    <row r="14" spans="1:42" s="2" customFormat="1" ht="22.5" customHeight="1">
      <c r="A14" s="3" t="s">
        <v>190</v>
      </c>
      <c r="B14" s="3">
        <v>2008</v>
      </c>
      <c r="C14" s="3" t="s">
        <v>191</v>
      </c>
      <c r="D14" s="3" t="s">
        <v>44</v>
      </c>
      <c r="E14" s="3" t="s">
        <v>45</v>
      </c>
      <c r="F14" s="3" t="s">
        <v>46</v>
      </c>
      <c r="G14" s="3" t="s">
        <v>192</v>
      </c>
      <c r="H14" s="3">
        <v>1</v>
      </c>
      <c r="I14" s="3" t="s">
        <v>193</v>
      </c>
      <c r="J14" s="3" t="s">
        <v>49</v>
      </c>
      <c r="K14" s="3"/>
      <c r="L14" s="3"/>
      <c r="M14" s="3"/>
      <c r="N14" s="3"/>
      <c r="O14" s="3"/>
      <c r="P14" s="3"/>
      <c r="Q14" s="3"/>
      <c r="R14" s="3"/>
      <c r="S14" s="3" t="s">
        <v>50</v>
      </c>
      <c r="T14" s="3"/>
      <c r="U14" s="3"/>
      <c r="V14" s="3"/>
      <c r="W14" s="3"/>
      <c r="X14" s="3"/>
      <c r="Y14" s="3"/>
      <c r="Z14" s="3"/>
      <c r="AA14" s="3"/>
      <c r="AB14" s="3" t="str">
        <f>"1-59904-783-7"</f>
        <v>1-59904-783-7</v>
      </c>
      <c r="AC14" s="3" t="str">
        <f>"978-1-59904-783-6"</f>
        <v>978-1-59904-783-6</v>
      </c>
      <c r="AD14" s="3" t="str">
        <f>"1-59904-785-3"</f>
        <v>1-59904-785-3</v>
      </c>
      <c r="AE14" s="3" t="str">
        <f>"978-1-59904-785-0"</f>
        <v>978-1-59904-785-0</v>
      </c>
      <c r="AF14" s="3" t="s">
        <v>51</v>
      </c>
      <c r="AG14" s="3">
        <v>332</v>
      </c>
      <c r="AH14" s="3" t="s">
        <v>194</v>
      </c>
      <c r="AI14" s="3"/>
      <c r="AJ14" s="3"/>
      <c r="AK14" s="3" t="s">
        <v>195</v>
      </c>
      <c r="AL14" s="3" t="s">
        <v>195</v>
      </c>
      <c r="AM14" s="3" t="s">
        <v>196</v>
      </c>
      <c r="AN14" s="3" t="s">
        <v>51</v>
      </c>
      <c r="AO14" s="3" t="s">
        <v>197</v>
      </c>
      <c r="AP14" s="3" t="s">
        <v>198</v>
      </c>
    </row>
    <row r="15" spans="1:42" s="2" customFormat="1" ht="22.5" customHeight="1">
      <c r="A15" s="3" t="s">
        <v>199</v>
      </c>
      <c r="B15" s="3">
        <v>2005</v>
      </c>
      <c r="C15" s="3" t="s">
        <v>191</v>
      </c>
      <c r="D15" s="3" t="s">
        <v>44</v>
      </c>
      <c r="E15" s="3" t="s">
        <v>85</v>
      </c>
      <c r="F15" s="3" t="s">
        <v>86</v>
      </c>
      <c r="G15" s="3" t="s">
        <v>47</v>
      </c>
      <c r="H15" s="3">
        <v>1</v>
      </c>
      <c r="I15" s="3" t="s">
        <v>200</v>
      </c>
      <c r="J15" s="3" t="s">
        <v>201</v>
      </c>
      <c r="K15" s="3"/>
      <c r="L15" s="3"/>
      <c r="M15" s="3"/>
      <c r="N15" s="3"/>
      <c r="O15" s="3"/>
      <c r="P15" s="3"/>
      <c r="Q15" s="3"/>
      <c r="R15" s="3"/>
      <c r="S15" s="3" t="s">
        <v>202</v>
      </c>
      <c r="T15" s="3"/>
      <c r="U15" s="3"/>
      <c r="V15" s="3"/>
      <c r="W15" s="3"/>
      <c r="X15" s="3"/>
      <c r="Y15" s="3"/>
      <c r="Z15" s="3"/>
      <c r="AA15" s="3"/>
      <c r="AB15" s="3" t="str">
        <f>"1-59140-570-X"</f>
        <v>1-59140-570-X</v>
      </c>
      <c r="AC15" s="3" t="str">
        <f>"978-1-59140-570-2"</f>
        <v>978-1-59140-570-2</v>
      </c>
      <c r="AD15" s="3" t="str">
        <f>"1-59140-545-9"</f>
        <v>1-59140-545-9</v>
      </c>
      <c r="AE15" s="3" t="str">
        <f>"978-1-59140-545-0"</f>
        <v>978-1-59140-545-0</v>
      </c>
      <c r="AF15" s="3" t="s">
        <v>51</v>
      </c>
      <c r="AG15" s="3">
        <v>398</v>
      </c>
      <c r="AH15" s="3" t="s">
        <v>203</v>
      </c>
      <c r="AI15" s="3"/>
      <c r="AJ15" s="3"/>
      <c r="AK15" s="3" t="s">
        <v>204</v>
      </c>
      <c r="AL15" s="3" t="s">
        <v>204</v>
      </c>
      <c r="AM15" s="3" t="s">
        <v>205</v>
      </c>
      <c r="AN15" s="3" t="s">
        <v>51</v>
      </c>
      <c r="AO15" s="3" t="s">
        <v>206</v>
      </c>
      <c r="AP15" s="3" t="s">
        <v>207</v>
      </c>
    </row>
    <row r="16" spans="1:42" s="2" customFormat="1" ht="22.5" customHeight="1">
      <c r="A16" s="3" t="s">
        <v>208</v>
      </c>
      <c r="B16" s="3">
        <v>2005</v>
      </c>
      <c r="C16" s="3" t="s">
        <v>191</v>
      </c>
      <c r="D16" s="3" t="s">
        <v>44</v>
      </c>
      <c r="E16" s="3" t="s">
        <v>85</v>
      </c>
      <c r="F16" s="3" t="s">
        <v>86</v>
      </c>
      <c r="G16" s="3" t="s">
        <v>47</v>
      </c>
      <c r="H16" s="3">
        <v>1</v>
      </c>
      <c r="I16" s="3" t="s">
        <v>209</v>
      </c>
      <c r="J16" s="3" t="s">
        <v>210</v>
      </c>
      <c r="K16" s="3" t="s">
        <v>211</v>
      </c>
      <c r="L16" s="3" t="s">
        <v>212</v>
      </c>
      <c r="M16" s="3"/>
      <c r="N16" s="3"/>
      <c r="O16" s="3"/>
      <c r="P16" s="3"/>
      <c r="Q16" s="3"/>
      <c r="R16" s="3"/>
      <c r="S16" s="3"/>
      <c r="T16" s="3"/>
      <c r="U16" s="3"/>
      <c r="V16" s="3"/>
      <c r="W16" s="3"/>
      <c r="X16" s="3"/>
      <c r="Y16" s="3"/>
      <c r="Z16" s="3"/>
      <c r="AA16" s="3"/>
      <c r="AB16" s="3" t="str">
        <f>"1-59140-568-8"</f>
        <v>1-59140-568-8</v>
      </c>
      <c r="AC16" s="3" t="str">
        <f>"978-1-59140-568-9"</f>
        <v>978-1-59140-568-9</v>
      </c>
      <c r="AD16" s="3" t="str">
        <f>"1-59140-541-6"</f>
        <v>1-59140-541-6</v>
      </c>
      <c r="AE16" s="3" t="str">
        <f>"978-1-59140-541-2"</f>
        <v>978-1-59140-541-2</v>
      </c>
      <c r="AF16" s="3" t="s">
        <v>51</v>
      </c>
      <c r="AG16" s="3">
        <v>482</v>
      </c>
      <c r="AH16" s="3" t="s">
        <v>213</v>
      </c>
      <c r="AI16" s="3"/>
      <c r="AJ16" s="3"/>
      <c r="AK16" s="3" t="s">
        <v>214</v>
      </c>
      <c r="AL16" s="3" t="s">
        <v>215</v>
      </c>
      <c r="AM16" s="3" t="s">
        <v>216</v>
      </c>
      <c r="AN16" s="3" t="s">
        <v>51</v>
      </c>
      <c r="AO16" s="3" t="s">
        <v>217</v>
      </c>
      <c r="AP16" s="3" t="s">
        <v>218</v>
      </c>
    </row>
    <row r="17" spans="1:42" s="2" customFormat="1" ht="22.5" customHeight="1">
      <c r="A17" s="4">
        <v>37628</v>
      </c>
      <c r="B17" s="3">
        <v>2004</v>
      </c>
      <c r="C17" s="3" t="s">
        <v>219</v>
      </c>
      <c r="D17" s="3" t="s">
        <v>44</v>
      </c>
      <c r="E17" s="3" t="s">
        <v>85</v>
      </c>
      <c r="F17" s="3" t="s">
        <v>46</v>
      </c>
      <c r="G17" s="3" t="s">
        <v>47</v>
      </c>
      <c r="H17" s="3">
        <v>1</v>
      </c>
      <c r="I17" s="3" t="s">
        <v>220</v>
      </c>
      <c r="J17" s="3" t="s">
        <v>221</v>
      </c>
      <c r="K17" s="3"/>
      <c r="L17" s="3"/>
      <c r="M17" s="3"/>
      <c r="N17" s="3"/>
      <c r="O17" s="3"/>
      <c r="P17" s="3"/>
      <c r="Q17" s="3"/>
      <c r="R17" s="3"/>
      <c r="S17" s="3" t="s">
        <v>222</v>
      </c>
      <c r="T17" s="3"/>
      <c r="U17" s="3"/>
      <c r="V17" s="3"/>
      <c r="W17" s="3"/>
      <c r="X17" s="3"/>
      <c r="Y17" s="3"/>
      <c r="Z17" s="3"/>
      <c r="AA17" s="3"/>
      <c r="AB17" s="3" t="str">
        <f>"1-59140-184-4"</f>
        <v>1-59140-184-4</v>
      </c>
      <c r="AC17" s="3" t="str">
        <f>"978-1-59140-184-1"</f>
        <v>978-1-59140-184-1</v>
      </c>
      <c r="AD17" s="3" t="str">
        <f>"1-59140-185-2"</f>
        <v>1-59140-185-2</v>
      </c>
      <c r="AE17" s="3" t="str">
        <f>"978-1-59140-185-8"</f>
        <v>978-1-59140-185-8</v>
      </c>
      <c r="AF17" s="3" t="s">
        <v>51</v>
      </c>
      <c r="AG17" s="3">
        <v>350</v>
      </c>
      <c r="AH17" s="3" t="s">
        <v>223</v>
      </c>
      <c r="AI17" s="3"/>
      <c r="AJ17" s="3"/>
      <c r="AK17" s="3" t="s">
        <v>224</v>
      </c>
      <c r="AL17" s="3" t="s">
        <v>54</v>
      </c>
      <c r="AM17" s="3" t="s">
        <v>78</v>
      </c>
      <c r="AN17" s="3" t="s">
        <v>51</v>
      </c>
      <c r="AO17" s="3" t="s">
        <v>225</v>
      </c>
      <c r="AP17" s="3" t="s">
        <v>226</v>
      </c>
    </row>
  </sheetData>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Title-List-Mobile-&amp;-Wireless-Ne</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Andrew Hislop</dc:creator>
  <cp:lastModifiedBy>ahislop</cp:lastModifiedBy>
  <dcterms:created xsi:type="dcterms:W3CDTF">2014-03-23T23:51:02Z</dcterms:created>
  <dcterms:modified xsi:type="dcterms:W3CDTF">2014-03-23T23:51:02Z</dcterms:modified>
</cp:coreProperties>
</file>