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28755" windowHeight="12840"/>
  </bookViews>
  <sheets>
    <sheet name="Title-List-Computer-Vision-and-" sheetId="1" r:id="rId1"/>
  </sheets>
  <calcPr calcId="125725"/>
</workbook>
</file>

<file path=xl/calcChain.xml><?xml version="1.0" encoding="utf-8"?>
<calcChain xmlns="http://schemas.openxmlformats.org/spreadsheetml/2006/main">
  <c r="AE20" i="1"/>
  <c r="AD20"/>
  <c r="AC20"/>
  <c r="AB20"/>
  <c r="AE19"/>
  <c r="AD19"/>
  <c r="AC19"/>
  <c r="AB19"/>
  <c r="AE18"/>
  <c r="AD18"/>
  <c r="AC18"/>
  <c r="AB18"/>
  <c r="AE17"/>
  <c r="AD17"/>
  <c r="AC17"/>
  <c r="AB17"/>
  <c r="AE16"/>
  <c r="AD16"/>
  <c r="AC16"/>
  <c r="AB16"/>
  <c r="AE15"/>
  <c r="AD15"/>
  <c r="AC15"/>
  <c r="AB15"/>
  <c r="AE14"/>
  <c r="AD14"/>
  <c r="AC14"/>
  <c r="AB14"/>
  <c r="AE13"/>
  <c r="AD13"/>
  <c r="AC13"/>
  <c r="AB13"/>
  <c r="AE12"/>
  <c r="AD12"/>
  <c r="AC12"/>
  <c r="AB12"/>
  <c r="AE11"/>
  <c r="AD11"/>
  <c r="AC11"/>
  <c r="AB11"/>
  <c r="AE10"/>
  <c r="AD10"/>
  <c r="AC10"/>
  <c r="AB10"/>
  <c r="AF9"/>
  <c r="AE9"/>
  <c r="AD9"/>
  <c r="AC9"/>
  <c r="AB9"/>
  <c r="AF8"/>
  <c r="AE8"/>
  <c r="AD8"/>
  <c r="AC8"/>
  <c r="AB8"/>
  <c r="AF7"/>
  <c r="AE7"/>
  <c r="AD7"/>
  <c r="AC7"/>
  <c r="AB7"/>
  <c r="AF6"/>
  <c r="AE6"/>
  <c r="AD6"/>
  <c r="AC6"/>
  <c r="AB6"/>
  <c r="AF5"/>
  <c r="AE5"/>
  <c r="AD5"/>
  <c r="AC5"/>
  <c r="AB5"/>
  <c r="AF4"/>
  <c r="AE4"/>
  <c r="AD4"/>
  <c r="AC4"/>
  <c r="AB4"/>
  <c r="AF3"/>
  <c r="AE3"/>
  <c r="AD3"/>
  <c r="AC3"/>
  <c r="AB3"/>
  <c r="AF2"/>
  <c r="AE2"/>
  <c r="AD2"/>
  <c r="AC2"/>
  <c r="AB2"/>
</calcChain>
</file>

<file path=xl/sharedStrings.xml><?xml version="1.0" encoding="utf-8"?>
<sst xmlns="http://schemas.openxmlformats.org/spreadsheetml/2006/main" count="414" uniqueCount="272">
  <si>
    <t>Publication Date</t>
  </si>
  <si>
    <t>Copyright Year</t>
  </si>
  <si>
    <t>Imprint</t>
  </si>
  <si>
    <t>Subject</t>
  </si>
  <si>
    <t>Category</t>
  </si>
  <si>
    <t>Topic</t>
  </si>
  <si>
    <t>Edited/ Authored</t>
  </si>
  <si>
    <t>Volume Count</t>
  </si>
  <si>
    <t>Title</t>
  </si>
  <si>
    <t>Editor/Author 1</t>
  </si>
  <si>
    <t>Editor/Author 2</t>
  </si>
  <si>
    <t>Editor/Author 3</t>
  </si>
  <si>
    <t>Editor/Author 4</t>
  </si>
  <si>
    <t>Editor/Author 5</t>
  </si>
  <si>
    <t>Editor/Author 6</t>
  </si>
  <si>
    <t>Editor/Author 7</t>
  </si>
  <si>
    <t>Editor/Author 8</t>
  </si>
  <si>
    <t>Editor/Author 9</t>
  </si>
  <si>
    <t>Affiliation 1</t>
  </si>
  <si>
    <t>Affiliation 2</t>
  </si>
  <si>
    <t>Affiliation 3</t>
  </si>
  <si>
    <t>Affiliation 4</t>
  </si>
  <si>
    <t>Affiliation 5</t>
  </si>
  <si>
    <t>Affiliation 6</t>
  </si>
  <si>
    <t>Affiliation 7</t>
  </si>
  <si>
    <t>Affiliation 8</t>
  </si>
  <si>
    <t>Affiliation 9</t>
  </si>
  <si>
    <t>ISBN 10 (hardcover)</t>
  </si>
  <si>
    <t>ISBN 13 (hardcover)</t>
  </si>
  <si>
    <t>EISBN 10</t>
  </si>
  <si>
    <t>EISBN 13</t>
  </si>
  <si>
    <t>ISBN 13 Print + Perpetual</t>
  </si>
  <si>
    <t>Estimated Page Count</t>
  </si>
  <si>
    <t>Brief Description</t>
  </si>
  <si>
    <t>Topics Covered</t>
  </si>
  <si>
    <t>Key Features</t>
  </si>
  <si>
    <t>BISAC 1</t>
  </si>
  <si>
    <t>BISAC 2</t>
  </si>
  <si>
    <t>BISAC 3</t>
  </si>
  <si>
    <t>BIC</t>
  </si>
  <si>
    <t>Persistent URL</t>
  </si>
  <si>
    <t>Website URL</t>
  </si>
  <si>
    <t>04/30/2013</t>
  </si>
  <si>
    <t>Information Science Reference</t>
  </si>
  <si>
    <t>Media and Communications</t>
  </si>
  <si>
    <t>Multimedia Technology</t>
  </si>
  <si>
    <t>Computer Vision &amp; Image Processing</t>
  </si>
  <si>
    <t>Edited</t>
  </si>
  <si>
    <t>Intelligent Computer Vision and Image Processing: Innovation, Application, and Design</t>
  </si>
  <si>
    <t>Muhammad Sarfraz</t>
  </si>
  <si>
    <t>Kuwait University, Kuwait</t>
  </si>
  <si>
    <t>Innovations in computer vision technology continue to advance the applications and design of image processing and its influence on multimedia applications.Intelligent Computer Vision and Image Processing: Innovation, Application, and Design provides methods and research on various disciplines related to the science and technology of machines. This reference source is essential for academicians, researchers, and practitioners interested in the latest developments and innovations in computer science, education, and security.</t>
  </si>
  <si>
    <t>Applications; Computational Methods; Data structures; Databases; Machine Intelligence; Recognition; Systems and tools;</t>
  </si>
  <si>
    <t>COM016000</t>
  </si>
  <si>
    <t>COM012050</t>
  </si>
  <si>
    <t>UYQV</t>
  </si>
  <si>
    <t>http://services.igi-global.com/resolvedoi/resolve.aspx?doi=10.4018/978-1-4666-3906-5</t>
  </si>
  <si>
    <t>http://www.igi-global.com/book/intelligent-computer-vision-image-processing/72353</t>
  </si>
  <si>
    <t>Computer Science and Information Technology</t>
  </si>
  <si>
    <t>Artificial Intelligence</t>
  </si>
  <si>
    <t>Intelligent Image and Video Interpretation: Algorithms and Applications</t>
  </si>
  <si>
    <t>Jing Tian</t>
  </si>
  <si>
    <t>Li Chen</t>
  </si>
  <si>
    <t>Wuhan University of Science and Technology, China</t>
  </si>
  <si>
    <t>Due to increasing potential in real-world applications such as visual communications, computer assisted biomedical imaging, and video surveillance, image and video interpretations have become an area of growing interest.Intelligent Image and Video Interpretation: Algorithms and Applications covers all aspects of image and video analysis from low-level early visions to high-level recognition. This publication highlights how these techniques have become applicable and will prove to be a valuable tool for researchers, professionals, and graduate students working or studying the fields of imaging and video processing.</t>
  </si>
  <si>
    <t>Algorithms; Behavior Analysis; Biomedical Imaging; Computer Vision &amp; Image Processing; Intelligent Technologies; Video Surveillance;</t>
  </si>
  <si>
    <t>COM047000</t>
  </si>
  <si>
    <t>http://services.igi-global.com/resolvedoi/resolve.aspx?doi=10.4018/978-1-4666-3958-4</t>
  </si>
  <si>
    <t>http://www.igi-global.com/book/intelligent-image-video-interpretation/72367</t>
  </si>
  <si>
    <t>12/31/2012</t>
  </si>
  <si>
    <t>Robotic Vision: Technologies for Machine Learning and Vision Applications</t>
  </si>
  <si>
    <t>Jose Garcia-Rodriguez</t>
  </si>
  <si>
    <t>Miguel A. Cazorla Quevedo</t>
  </si>
  <si>
    <t>University of Alicante</t>
  </si>
  <si>
    <t>University of Alicante, Spain</t>
  </si>
  <si>
    <t>Robotic systems consist of object or scene recognition, vision-based motion control, vision-based mapping, and dense range sensing, and are used for identification and navigation. As these computer vision and robotic connections continue to develop, the benefits of vision technology including savings, improved quality, reliability, safety, and productivity are revealed.Robotic Vision: Technologies for Machine Learning and Vision Applications is a comprehensive collection which highlights a solid framework for understanding existing work and planning future research. This book includes current research on the fields of robotics, machine vision, image processing and pattern recognition that is important to applying machine vision methods in the real world.</t>
  </si>
  <si>
    <t>Computer Vision; Face recognition; Human Robot Interaction; Multi-Component Robotic Systems; Task Learning for Robots; Visual Control; Visual Detection; Visual Learning in Robots;</t>
  </si>
  <si>
    <t>TEC037000</t>
  </si>
  <si>
    <t>TJFM1</t>
  </si>
  <si>
    <t>http://services.igi-global.com/resolvedoi/resolve.aspx?doi=10.4018/978-1-4666-2672-0</t>
  </si>
  <si>
    <t>http://www.igi-global.com/book/robotic-vision-technologies-machine-learning/69214</t>
  </si>
  <si>
    <t>11/30/2012</t>
  </si>
  <si>
    <t>Developing and Applying Biologically-Inspired Vision Systems: Interdisciplinary Concepts</t>
  </si>
  <si>
    <t>Marc Pomplun</t>
  </si>
  <si>
    <t>Junichi Suzuki</t>
  </si>
  <si>
    <t>University of Massachusetts Boston, USA</t>
  </si>
  <si>
    <t>University of Massachusetts - Boston, USA</t>
  </si>
  <si>
    <t>When comparing machine vision systems to the visual systems of humans and animals, there is much to be learned in terms of object segmentation, lighting invariance, and recognition of object categories. Studying the biological systems and applying the findings to the structure of computational vision models and artificial vision systems aims to be an essential approach of advancing the field of machine vision.Developing and Applying Biologically-Inspired Vision Systems: Interdisciplinary Concepts provides interdisciplinary research which evaluates the performance of machine visual models and systems in comparison to biological systems. Blending the ideas of current scientific knowledge and biological vision, this collection of new ideas intends to inspire approaches and cross-disciplinary research to applications in machine vision.</t>
  </si>
  <si>
    <t>Behavioral Data; Computational Models; Human Visual System; Neuroimaging; Technical Applications in Vision; Vision Systems;</t>
  </si>
  <si>
    <t>TEC015000</t>
  </si>
  <si>
    <t>http://services.igi-global.com/resolvedoi/resolve.aspx?doi=10.4018/978-1-4666-2539-6</t>
  </si>
  <si>
    <t>http://www.igi-global.com/book/developing-applying-biologically-inspired-vision/68205</t>
  </si>
  <si>
    <t>07/31/2012</t>
  </si>
  <si>
    <t>Graph-Based Methods in Computer Vision: Developments and Applications</t>
  </si>
  <si>
    <t>Xiao Bai</t>
  </si>
  <si>
    <t>Jian Cheng</t>
  </si>
  <si>
    <t>Edwin Hancock</t>
  </si>
  <si>
    <t>Beihang University, China</t>
  </si>
  <si>
    <t>Chinese Academy of Sciences, China</t>
  </si>
  <si>
    <t>University of York, UK</t>
  </si>
  <si>
    <t>Computer vision, the science and technology of machines that see, has been a rapidly developing research area since the mid-1970s. It focuses on the understanding of digital input images in many forms, including video and 3-D range data.Graph-Based Methods in Computer Vision: Developments and Applications presents a sampling of the research issues related to applying graph-based methods in computer vision. These methods have been under-utilized in the past, but use must now be increased because of their ability to naturally and effectively represent image models and data. This publication explores current activity and future applications of this fascinating and ground-breaking topic.</t>
  </si>
  <si>
    <t>Algorithms; Computer Vision; Data Mining; Graph-based methods; Image and video analysis; Image classification and retrieval; Image matching; Image Processing; Image segmentation; Motion Segmentation;</t>
  </si>
  <si>
    <t>COM004000</t>
  </si>
  <si>
    <t>COM017000</t>
  </si>
  <si>
    <t>UYQ</t>
  </si>
  <si>
    <t>http://services.igi-global.com/resolvedoi/resolve.aspx?doi=10.4018/978-1-4666-1891-6</t>
  </si>
  <si>
    <t>http://www.igi-global.com/book/graph-based-methods-computer-vision/63867</t>
  </si>
  <si>
    <t>04/30/2012</t>
  </si>
  <si>
    <t>Speech, Image, and Language Processing for Human Computer Interaction: Multi-Modal Advancements</t>
  </si>
  <si>
    <t>Uma Shanker Tiwary</t>
  </si>
  <si>
    <t>Tanveer J. Siddiqui</t>
  </si>
  <si>
    <t>Indian Institute of Information Technology Allahabad, India</t>
  </si>
  <si>
    <t>University of Allahabad, India</t>
  </si>
  <si>
    <t>Human Computer Interaction is the study of relationships among people and computers. As the digital world is getting multi-modal, the information space is getting more and more complex. In order to navigate this information space and to capture and apply this information to appropriate use, an effective interaction between human and computer is required. Such interactions are only possible if computers can understand and respond to important modalities of human interaction.Speech, Image, and Language Processing for Human Computer Interaction aims to indentify the emerging research areas in Human Computer Interaction and discusses the current state of the arts in these areas. This collection of knowledge includes the basic concepts and technologies in language, as well as future developments in this area. This volume will serve as a reference for researchers and students alike to broaden their knowledge of state-of-the-art HCI.</t>
  </si>
  <si>
    <t>Affective interfaces; Audio-visual and other mode based interaction; Brain Computer Interface; Capturing mental states for human machine interaction; Cognitive models and architectures; Interactive dialogs: analysis and generation; Interactive visualization techniques; Speech based interaction; Visual interaction and Simulation of Virtual Environments;</t>
  </si>
  <si>
    <t>COM079010</t>
  </si>
  <si>
    <t>COM073000</t>
  </si>
  <si>
    <t>UYZ</t>
  </si>
  <si>
    <t>http://services.igi-global.com/resolvedoi/resolve.aspx?doi=10.4018/978-1-4666-0954-9</t>
  </si>
  <si>
    <t>http://www.igi-global.com/book/speech-image-language-processing-human/60784</t>
  </si>
  <si>
    <t>11/30/2011</t>
  </si>
  <si>
    <t>Depth Map and 3D Imaging Applications: Algorithms and Technologies</t>
  </si>
  <si>
    <t>Aamir Saeed Malik</t>
  </si>
  <si>
    <t>Tae Sun Choi</t>
  </si>
  <si>
    <t>Humaira Nisar</t>
  </si>
  <si>
    <t>Universiti Teknologi Petronas, Malaysia</t>
  </si>
  <si>
    <t>Gwangju Institute of Science and Technology, Korea</t>
  </si>
  <si>
    <t>Universiti Tunku Abdul Rahman, Malaysia</t>
  </si>
  <si>
    <t>Over the last decade, significant progress has been made in 3D imaging research. As a result, 3D imaging methods and techniques are being employed for various applications, including 3D television, intelligent robotics, medical imaging, and stereovision.Depth Map and 3D Imaging Applications: Algorithms and Technologies present various 3D algorithms developed in the recent years and to investigate the application of 3D methods in various domains. Containing five sections, this book offers perspectives on 3D imaging algorithms, 3D shape recovery, stereoscopic vision and autostereoscopic vision, 3D vision for robotic applications, and 3D imaging applications. This book is an important resource for professionals, scientists, researchers, academics, and software engineers in image/video processing and computer vision.</t>
  </si>
  <si>
    <t>3D Map Segment Registration; 3D Scene Reconstruction; 3D Shape Compression; Digitally Reconstructed Holographic Images; Genetic Programming; Image Focus Measures; Iterative Reconstruction; Modular Stereo Vision; Stereoscopic Vision; Watermarking in Stereo Imaging;</t>
  </si>
  <si>
    <t>COM087020</t>
  </si>
  <si>
    <t>TTBM</t>
  </si>
  <si>
    <t>http://services.igi-global.com/resolvedoi/resolve.aspx?doi=10.4018/978-1-61350-326-3</t>
  </si>
  <si>
    <t>http://www.igi-global.com/book/depth-map-imaging-applications/52998</t>
  </si>
  <si>
    <t>10/31/2011</t>
  </si>
  <si>
    <t>Medical Information Science Reference</t>
  </si>
  <si>
    <t>Medicine, Healthcare, and Life Sciences</t>
  </si>
  <si>
    <t>Medical Technologies</t>
  </si>
  <si>
    <t>Intravascular Imaging: Current Applications and Research Developments</t>
  </si>
  <si>
    <t>Vasilios D. Tsakanikas</t>
  </si>
  <si>
    <t>Lampros K. Michalis</t>
  </si>
  <si>
    <t>Dimitrios I. Fotiadis</t>
  </si>
  <si>
    <t>Katerina K. Naka</t>
  </si>
  <si>
    <t>Christos V. Bourantas</t>
  </si>
  <si>
    <t>University of Ioannina, Greece</t>
  </si>
  <si>
    <t>University of Ioannina, Greece, and Michaelideion Cardiology Center, Greece</t>
  </si>
  <si>
    <t>Limitations of angiography, the traditional invasive method for assessing vascular pathology, have led to an interest in alternative invasive techniques that visualize the arterial wall and allow characterization of plaque type. These alternative techniques, which include intravascular ultrasound, angioscopy, thermography, optical coherence tomography, near infrared spectroscopy, and intravascular magnetic resonance imaging are able to provide valuable information regarding plaque vulnerability, the composition of plaque, and luminal morphology.Intravascular Imaging: Current Applications and Research Developments presents all available intravascular imaging techniques and analyzes their impact in clinical practice and research. This publication aims to inform medical specialists, biomedical engineers, bioinfomaticians, and researchers of current developments and future trends in intravascular imaging techniques, promoting continued evolution of this discipline.</t>
  </si>
  <si>
    <t>Angioscopy; Fusion Methodologies and Intravascular Imaging; Future Trends in Intravascular Imaging; Implications of Intravascular Imaging; Intravascular Magnetic Resonance Imaging; Intravascular Ultrasound (IVUS); Near Infrared Spectroscopy; Optical Coherence Tomography (OCT); Role of Rheology in the Atherosclerotic Process; Thermography;</t>
  </si>
  <si>
    <t>MED003070</t>
  </si>
  <si>
    <t>MED085050</t>
  </si>
  <si>
    <t>MMPF</t>
  </si>
  <si>
    <t>http://services.igi-global.com/resolvedoi/resolve.aspx?doi=10.4018/978-1-61350-095-8</t>
  </si>
  <si>
    <t>http://www.igi-global.com/book/intravascular-imaging-current-applications-research/51936</t>
  </si>
  <si>
    <t>03/31/2011</t>
  </si>
  <si>
    <t>Applied Signal and Image Processing: Multidisciplinary Advancements</t>
  </si>
  <si>
    <t>Rami Qahwaji</t>
  </si>
  <si>
    <t>Roger Green</t>
  </si>
  <si>
    <t>Evor L. Hines</t>
  </si>
  <si>
    <t>University of Bradford, UK</t>
  </si>
  <si>
    <t>University of Warwick, UK</t>
  </si>
  <si>
    <t>N/A</t>
  </si>
  <si>
    <t>Image and signal processing techniques are receiving increasing interest because of their numerous real-world applications. Data is now available in different forms, different wavelengths, and even in different dimensions, creating the need for novel multidisciplinary solutions for automated data processing and analysis.Applied Signal and Image Processing: Multidisciplinary Advancements highlights the growing multidisciplinary nature of signal and image processing by focusing on emerging applications and recent advances in well-established fields. This book covers state-or-the-art applications in both signal and image processing, which include optical communication and sensing, wireless communication management, face recognition and facial imaging, solar imaging and feature detection, fractal analysis, and video processing.</t>
  </si>
  <si>
    <t>Automated solar feature detection; Blind equalization for broadband access; Data broadcast management in wireless communication; Facial image processing in computer vision; Moving face recognition; Novel signal processing algorithms; Optical character recognition; Real-time primary image processing; Signal processing for optical wireless communications and sensing; Space-time signal processing;</t>
  </si>
  <si>
    <t>COM012000</t>
  </si>
  <si>
    <t>UYT</t>
  </si>
  <si>
    <t>http://services.igi-global.com/resolvedoi/resolve.aspx?doi=10.4018/978-1-60960-477-6</t>
  </si>
  <si>
    <t>http://www.igi-global.com/book/applied-signal-image-processing/46166</t>
  </si>
  <si>
    <t>10/31/2010</t>
  </si>
  <si>
    <t>Computer Vision for Multimedia Applications: Methods and Solutions</t>
  </si>
  <si>
    <t>Jinjun Wang</t>
  </si>
  <si>
    <t>Shuqiang Jiang</t>
  </si>
  <si>
    <t>NEC Laboratories America, Inc., USA</t>
  </si>
  <si>
    <t>Although a number of methods for solving computer vision tasks exist, these methods are often task-specific and can seldom be generalized over a wide range of applications. In addition, many computer vision algorithms have not been thoroughly studied.Computer Vision for Multimedia Applications: Methods and Solutions includes the latest developments in computer vision methods applicable to various problems in multimedia computing. This publication presents discussions on new ideas, as well as problems in computer vision and multimedia computing. It will serve as an important reference in multimedia and computer vision for academicians, researchers, and academic libraries.</t>
  </si>
  <si>
    <t>3D Modeling; Broadcasting technologies; Computer vision in human computer interaction; Content-based multimedia retrieval; Image synthesis; Motion analysis in multimedia; Multimedia content adaption in wireless environment; Multimedia visual content representation; Object analysis in multimedia; Video segmentation;</t>
  </si>
  <si>
    <t>COM020090</t>
  </si>
  <si>
    <t>COM043020</t>
  </si>
  <si>
    <t>COM043040</t>
  </si>
  <si>
    <t>UTW</t>
  </si>
  <si>
    <t>http://services.igi-global.com/resolvedoi/resolve.aspx?doi=10.4018/978-1-60960-024-2</t>
  </si>
  <si>
    <t>http://www.igi-global.com/book/computer-vision-multimedia-applications/41885</t>
  </si>
  <si>
    <t>Library and Information Science</t>
  </si>
  <si>
    <t>Data Mining and Databases</t>
  </si>
  <si>
    <t>Visual Analytics and Interactive Technologies: Data, Text and Web Mining Applications</t>
  </si>
  <si>
    <t>Qingyu Zhang</t>
  </si>
  <si>
    <t>Richard S. Segall</t>
  </si>
  <si>
    <t>Mei Cao</t>
  </si>
  <si>
    <t>Arkansas State University, USA</t>
  </si>
  <si>
    <t>University of Wisconsin-Superior, USA</t>
  </si>
  <si>
    <t>Large volumes of data and complex problems inspire research in computing and data, text, and Web mining. However, analyzing data is not sufficient, as it has to be presented visually with analytical capabilities.Visual Analytics and Interactive Technologies: Data, Text and Web Mining Applications is a comprehensive reference on concepts, algorithms, theories, applications, software, and visualization of data mining, text mining, Web mining and computing/supercomputing. This publication provides a coherent set of related works on the state-of-the-art of the theory and applications of mining, making it a useful resource for researchers, practitioners, professionals and intellectuals in technical and non-technical fields.</t>
  </si>
  <si>
    <t>Data mining techniques for outlier detection; Database analysis with ANNs; Design of specialized biological databases; Effective Web personalization; Feature selection methods for knowledge discovery; Interactive visual clustering; Ontology-based framework to extract external Web data; Visual analytic system for frequent set mining; Visual survey analysis; Web mining and social network analysis;</t>
  </si>
  <si>
    <t>COM021030</t>
  </si>
  <si>
    <t>COM060080</t>
  </si>
  <si>
    <t>UNF</t>
  </si>
  <si>
    <t>http://services.igi-global.com/resolvedoi/resolve.aspx?doi=10.4018/978-1-60960-102-7</t>
  </si>
  <si>
    <t>http://www.igi-global.com/book/visual-analytics-interactive-technologies/41910</t>
  </si>
  <si>
    <t>12/31/2009</t>
  </si>
  <si>
    <t>Biomedical Image Analysis and Machine Learning Technologies: Applications and Techniques</t>
  </si>
  <si>
    <t>Fabio A. Gonzalez</t>
  </si>
  <si>
    <t>Eduardo Romero</t>
  </si>
  <si>
    <t>National University of Colombia, Colombia</t>
  </si>
  <si>
    <t>Medical images are at the base of many routine clinical decisions and their influence continues to increase in many fields of medicine. Since the last decade, computers have become an invaluable tool for supporting medical image acquisition, processing, organization and analysis.Biomedical Image Analysis and Machine Learning Technologies: Applications and Techniques provides a panorama of the current boundary between biomedical complexity coming from the medical image context and the multiple techniques which have been used for solving many of these problems. This innovative publication serves as a leading industry reference as well as a source of creative ideas for applications of medical issues.</t>
  </si>
  <si>
    <t>Cardiac motion analysis; Computed tomography colonography; Computer-aided detection and diagnosis; Content-based visual information retrieval; Diagnosis of disease in medical images; Filtered and compressed medical images; Machine learning in biomedical image processing; Medical image classification; Spatial regularization processing; Tissue microscopic image analysis; Tissue segmentation;</t>
  </si>
  <si>
    <t>COM039000</t>
  </si>
  <si>
    <t>COM032000</t>
  </si>
  <si>
    <t>http://services.igi-global.com/resolvedoi/resolve.aspx?doi=10.4018/978-1-60566-956-4</t>
  </si>
  <si>
    <t>http://www.igi-global.com/book/biomedical-image-analysis-machine-learning/37237</t>
  </si>
  <si>
    <t>01/31/2009</t>
  </si>
  <si>
    <t>Artificial Intelligence for Maximizing Content Based Image Retrieval</t>
  </si>
  <si>
    <t>Zongmin Ma</t>
  </si>
  <si>
    <t>Northeastern University, China</t>
  </si>
  <si>
    <t>The increasing trend of multimedia data use is likely to accelerate creating an urgent need of providing a clear means of capturing, storing, indexing, retrieving, analyzing, and summarizing data through image data.Artificial Intelligence for Maximizing Content Based Image Retrieval discusses major aspects of content-based image retrieval (CBIR) using current technologies and applications within the artificial intelligence (AI) field. Providing state-of-the-art research from leading international experts, this book offers a theoretical perspective and practical solutions for academicians, researchers, and industry practitioners.</t>
  </si>
  <si>
    <t>Active-nets; Clustering; Content-based image classification and retrieval; Content-based image retrieval; Content-based medical image retrieval; Image feature extraction and representation; Image retrieval; Machine learning-based model; Object detection/recognition; Personalized content-based image retrieval; Preference extraction in image retrieval; Rough sets framework; Texture feature extraction; Time series and learned constraints;</t>
  </si>
  <si>
    <t>COM051230</t>
  </si>
  <si>
    <t>COM030000</t>
  </si>
  <si>
    <t>http://services.igi-global.com/resolvedoi/resolve.aspx?doi=10.4018/978-1-60566-174-2</t>
  </si>
  <si>
    <t>http://www.igi-global.com/book/artificial-intelligence-maximizing-content-based/87</t>
  </si>
  <si>
    <t>06/30/2008</t>
  </si>
  <si>
    <t>Pattern Recognition Technologies and Applications: Recent Advances</t>
  </si>
  <si>
    <t>Brijesh Verma</t>
  </si>
  <si>
    <t>Michael Blumenstein</t>
  </si>
  <si>
    <t>Central Queensland University, Australia</t>
  </si>
  <si>
    <t>Griffith University, Australia</t>
  </si>
  <si>
    <t>The nature of handwriting in our society has significantly altered over the ages due to the introduction of new technologies such as computers and the World Wide Web. With increases in the amount of signature verification needs, state of the art internet and paper-based automated recognition methods are necessary.Pattern Recognition Technologies and Applications: Recent Advances provides cutting-edge pattern recognition techniques and applications. Written by world-renowned experts in their field, this easy to understand book is a must have for those seeking explanation in topics such as on- and offline handwriting and speech recognition, signature verification, and gender classification.</t>
  </si>
  <si>
    <t>Clustering methods; Elastic matching techniques; Face recognition; Forensic analysis; Forgery detection system; Handwriting recognition; Human detection; Image pattern recognition; Logic synthesis; Occlusion sequence mining; Signal processing systems; Signature verification; Speech recognition; Static images; Support vector machines; Surveillance videos; Visual pattern recognition;</t>
  </si>
  <si>
    <t>COM060040</t>
  </si>
  <si>
    <t>EDU011000</t>
  </si>
  <si>
    <t>http://services.igi-global.com/resolvedoi/resolve.aspx?doi=10.4018/978-1-59904-807-9</t>
  </si>
  <si>
    <t>http://www.igi-global.com/book/pattern-recognition-technologies-applications/834</t>
  </si>
  <si>
    <t>05/30/2008</t>
  </si>
  <si>
    <t>User Centered Design for Medical Visualization</t>
  </si>
  <si>
    <t>Feng Dong</t>
  </si>
  <si>
    <t>Gheorghita Ghinea</t>
  </si>
  <si>
    <t>Sherry Y. Chen</t>
  </si>
  <si>
    <t>Brunel University, UK</t>
  </si>
  <si>
    <t>User Centered Design for Medical Visualization features a comprehensive review of leading advances in medical visualization and human-computer interaction. This book investigates the human roles during a visualization process, specifically motivation-based design, user-based design, and perception-and-cognitive-based design.An essential resource for researchers, scholars, healthcare practitioners, and medical technology specialists, User Centered Design for Medical Visualization provides real-world examples and insight into the analytical and architectural aspects of user centered design.</t>
  </si>
  <si>
    <t>Analysis and architecture of medical visualization; Collaborative medial visualization; Computer Graphics; Computer-aided diagnosis; Data modeling; Data rendering; Display algorithms; Distributed medical visualization; Evaluation of visualization quality; Graphic techniques; Human Factors; Human-Computer Interaction; Image interaction; Image Processing; Information delivery; Medical Imaging; Medical visualization; Medical visualization in wireless environments; Modeling of human needs; Motivation-based design; Multimodal; Multiresolution; Parallel visualization; Perception-and-cognitive-based design; Time-varying medical data; User centered design; User perceptions; Virtual reality in medical visualization; Virtual surgery; Volume visualization;</t>
  </si>
  <si>
    <t>http://services.igi-global.com/resolvedoi/resolve.aspx?doi=10.4018/978-1-59904-777-5</t>
  </si>
  <si>
    <t>http://www.igi-global.com/book/user-centered-design-medical-visualization/1018</t>
  </si>
  <si>
    <t>04/30/2007</t>
  </si>
  <si>
    <t>Idea Group Publishing</t>
  </si>
  <si>
    <t>Design Pattern Formalization Techniques</t>
  </si>
  <si>
    <t>Toufik Taibi</t>
  </si>
  <si>
    <t>Many formal approaches for pattern specification are emerging as a means to cope with the inherent shortcomings of informal description. Design Pattern Formalization Techniques presents multiple mathematical, formal approaches for pattern specification, emphasizing on software development processes for engineering disciplines. Design Pattern Formalization Techniques focuses on formalizing the solution element of patterns, providing tangible benefits to pattern users, researchers, scholars, academicians, practitioners and students working in the field of design patterns and software reuse.Design Pattern Formalization Techniques explains details on several specification languages, allowing readers to choose the most suitable formal technique to solve their specific inquiries.</t>
  </si>
  <si>
    <t>COM000000</t>
  </si>
  <si>
    <t>TEC000000</t>
  </si>
  <si>
    <t>http://services.igi-global.com/resolvedoi/resolve.aspx?doi=10.4018/978-1-59904-219-0</t>
  </si>
  <si>
    <t>http://www.igi-global.com/book/design-pattern-formalization-techniques/248</t>
  </si>
  <si>
    <t>11/30/2006</t>
  </si>
  <si>
    <t>Bioinformatics</t>
  </si>
  <si>
    <t>Kernel Methods in Bioengineering, Signal and Image Processing</t>
  </si>
  <si>
    <t>Gustavo Camps-Valls</t>
  </si>
  <si>
    <t>Jose Luis Rojo-Alvarez</t>
  </si>
  <si>
    <t>Manel Martinez-Ramon</t>
  </si>
  <si>
    <t>In the last decade, a number of powerful kernel-based learning methods have been proposed in the machine learning community: support vector machines (SVMs), kernel fisher discriminant (KFD) analysis, kernel PCA/ICA, kernel mutual information, kernel k-means, and kernel ARMA. Successful applications of these algorithms have been reported in many fields, such as medicine, bioengineering, communications, audio and image processing, and computational biology and bioinformatics.Kernel Methods in Bioengineering, Signal and Image Processing covers real-world applications, such as computational biology, text categorization, time series prediction, interpolation, system identification, speech recognition, image de-noising, image coding, classification, and segmentation. Kernel Methods in Bioengineering, Signal and Image Processing encompasses the vast field of kernel methods from a multidisciplinary approach by presenting chapters dedicated to adaptation and use of kernel methods in the selected areas of bioengineering, signal processing and communications, and image processing.</t>
  </si>
  <si>
    <t>TEC009000</t>
  </si>
  <si>
    <t>http://services.igi-global.com/resolvedoi/resolve.aspx?doi=10.4018/978-1-59904-042-4</t>
  </si>
  <si>
    <t>http://www.igi-global.com/book/kernel-methods-bioengineering-signal-image/667</t>
  </si>
  <si>
    <t>05/31/2006</t>
  </si>
  <si>
    <t>IRM Press</t>
  </si>
  <si>
    <t>Advances in Image and Video Segmentation</t>
  </si>
  <si>
    <t>Yu-Jin Zhang</t>
  </si>
  <si>
    <t>Tsinghua University, China</t>
  </si>
  <si>
    <t>Image and video segmentation is one of the most critical tasks of image and video analysis: extracting information from an image or a sequence of images. In the last 40 years, this field has experienced significant growth and development, and has resulted in a virtual explosion of published information. Advances in Image and Video Segmentation brings together the latest results from researchers involved in state-of-the art work in image and video segmentation, providing a collection of modern works made by more than 50 experts around the world.</t>
  </si>
  <si>
    <t>EDU000000</t>
  </si>
  <si>
    <t>http://services.igi-global.com/resolvedoi/resolve.aspx?doi=10.4018/978-1-59140-753-9</t>
  </si>
  <si>
    <t>http://www.igi-global.com/book/advances-image-video-segmentation/47</t>
  </si>
  <si>
    <t>Multimedia Systems and Content-Based Image Retrieval</t>
  </si>
  <si>
    <t>Sagarmay Deb</t>
  </si>
  <si>
    <t>Multimedia systems and content-based image retrieval are very important areas of research in computer technology. Numerous research works are being done in these fields at present. These two areas are changing our life-styles because they together cover creation, maintenance, accessing and retrieval of video, audio, image, textual and graphic data. But still several important issues in these areas remain unresolved and further research works are needed to be done for better techniques and applications. Multimedia Systems and Content-Based Image Retrieval addresses these unresolved issues and highlights current research.</t>
  </si>
  <si>
    <t>COM034000</t>
  </si>
  <si>
    <t>http://services.igi-global.com/resolvedoi/resolve.aspx?doi=10.4018/978-1-59140-156-8</t>
  </si>
  <si>
    <t>http://www.igi-global.com/book/multimedia-systems-content-based-image/784</t>
  </si>
</sst>
</file>

<file path=xl/styles.xml><?xml version="1.0" encoding="utf-8"?>
<styleSheet xmlns="http://schemas.openxmlformats.org/spreadsheetml/2006/main">
  <fonts count="2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rgb="FFFFFF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F606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A9A9A9"/>
      </left>
      <right style="thin">
        <color rgb="FFA9A9A9"/>
      </right>
      <top style="thin">
        <color rgb="FFA9A9A9"/>
      </top>
      <bottom style="thin">
        <color rgb="FFA9A9A9"/>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10" xfId="0" applyBorder="1"/>
    <xf numFmtId="0" fontId="18" fillId="0" borderId="10" xfId="0" applyFont="1" applyBorder="1"/>
    <xf numFmtId="0" fontId="18" fillId="0" borderId="11" xfId="0" applyFont="1" applyBorder="1" applyAlignment="1">
      <alignment horizontal="left" wrapText="1"/>
    </xf>
    <xf numFmtId="14" fontId="18" fillId="0" borderId="11" xfId="0" applyNumberFormat="1" applyFont="1" applyBorder="1" applyAlignment="1">
      <alignment horizontal="left" wrapText="1"/>
    </xf>
    <xf numFmtId="0" fontId="19"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P20"/>
  <sheetViews>
    <sheetView showGridLines="0" tabSelected="1" workbookViewId="0"/>
  </sheetViews>
  <sheetFormatPr defaultRowHeight="15"/>
  <cols>
    <col min="1" max="2" width="9.28515625" style="1" customWidth="1"/>
    <col min="3" max="6" width="21.42578125" style="1" customWidth="1"/>
    <col min="7" max="8" width="9.28515625" style="1" customWidth="1"/>
    <col min="9" max="9" width="32.140625" style="1" customWidth="1"/>
    <col min="10" max="14" width="21.42578125" style="1" customWidth="1"/>
    <col min="15" max="18" width="21.42578125" style="1" hidden="1" customWidth="1"/>
    <col min="19" max="23" width="21.42578125" style="1" customWidth="1"/>
    <col min="24" max="27" width="21.42578125" style="1" hidden="1" customWidth="1"/>
    <col min="28" max="32" width="15.7109375" style="1" customWidth="1"/>
    <col min="33" max="33" width="9.28515625" style="1" customWidth="1"/>
    <col min="34" max="36" width="32.140625" style="1" customWidth="1"/>
    <col min="37" max="40" width="9.28515625" style="1" customWidth="1"/>
    <col min="41" max="42" width="32.140625" style="1" customWidth="1"/>
    <col min="43" max="16384" width="9.140625" style="1"/>
  </cols>
  <sheetData>
    <row r="1" spans="1:42" s="2" customFormat="1" ht="22.5" customHeight="1">
      <c r="A1" s="5" t="s">
        <v>0</v>
      </c>
      <c r="B1" s="5" t="s">
        <v>1</v>
      </c>
      <c r="C1" s="5" t="s">
        <v>2</v>
      </c>
      <c r="D1" s="5" t="s">
        <v>3</v>
      </c>
      <c r="E1" s="5" t="s">
        <v>4</v>
      </c>
      <c r="F1" s="5" t="s">
        <v>5</v>
      </c>
      <c r="G1" s="5" t="s">
        <v>6</v>
      </c>
      <c r="H1" s="5" t="s">
        <v>7</v>
      </c>
      <c r="I1" s="5" t="s">
        <v>8</v>
      </c>
      <c r="J1" s="5" t="s">
        <v>9</v>
      </c>
      <c r="K1" s="5" t="s">
        <v>10</v>
      </c>
      <c r="L1" s="5" t="s">
        <v>11</v>
      </c>
      <c r="M1" s="5" t="s">
        <v>12</v>
      </c>
      <c r="N1" s="5" t="s">
        <v>13</v>
      </c>
      <c r="O1" s="5" t="s">
        <v>14</v>
      </c>
      <c r="P1" s="5" t="s">
        <v>15</v>
      </c>
      <c r="Q1" s="5" t="s">
        <v>16</v>
      </c>
      <c r="R1" s="5" t="s">
        <v>17</v>
      </c>
      <c r="S1" s="5" t="s">
        <v>18</v>
      </c>
      <c r="T1" s="5" t="s">
        <v>19</v>
      </c>
      <c r="U1" s="5" t="s">
        <v>20</v>
      </c>
      <c r="V1" s="5" t="s">
        <v>21</v>
      </c>
      <c r="W1" s="5" t="s">
        <v>22</v>
      </c>
      <c r="X1" s="5" t="s">
        <v>23</v>
      </c>
      <c r="Y1" s="5" t="s">
        <v>24</v>
      </c>
      <c r="Z1" s="5" t="s">
        <v>25</v>
      </c>
      <c r="AA1" s="5" t="s">
        <v>26</v>
      </c>
      <c r="AB1" s="5"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row>
    <row r="2" spans="1:42" s="2" customFormat="1" ht="22.5" customHeight="1">
      <c r="A2" s="3" t="s">
        <v>42</v>
      </c>
      <c r="B2" s="3">
        <v>2013</v>
      </c>
      <c r="C2" s="3" t="s">
        <v>43</v>
      </c>
      <c r="D2" s="3" t="s">
        <v>44</v>
      </c>
      <c r="E2" s="3" t="s">
        <v>45</v>
      </c>
      <c r="F2" s="3" t="s">
        <v>46</v>
      </c>
      <c r="G2" s="3" t="s">
        <v>47</v>
      </c>
      <c r="H2" s="3">
        <v>1</v>
      </c>
      <c r="I2" s="3" t="s">
        <v>48</v>
      </c>
      <c r="J2" s="3" t="s">
        <v>49</v>
      </c>
      <c r="K2" s="3"/>
      <c r="L2" s="3"/>
      <c r="M2" s="3"/>
      <c r="N2" s="3"/>
      <c r="O2" s="3"/>
      <c r="P2" s="3"/>
      <c r="Q2" s="3"/>
      <c r="R2" s="3"/>
      <c r="S2" s="3" t="s">
        <v>50</v>
      </c>
      <c r="T2" s="3"/>
      <c r="U2" s="3"/>
      <c r="V2" s="3"/>
      <c r="W2" s="3"/>
      <c r="X2" s="3"/>
      <c r="Y2" s="3"/>
      <c r="Z2" s="3"/>
      <c r="AA2" s="3"/>
      <c r="AB2" s="3" t="str">
        <f>"1-4666-3906-7"</f>
        <v>1-4666-3906-7</v>
      </c>
      <c r="AC2" s="3" t="str">
        <f>"978-1-4666-3906-5"</f>
        <v>978-1-4666-3906-5</v>
      </c>
      <c r="AD2" s="3" t="str">
        <f>"1-4666-3907-5"</f>
        <v>1-4666-3907-5</v>
      </c>
      <c r="AE2" s="3" t="str">
        <f>"978-1-4666-3907-2"</f>
        <v>978-1-4666-3907-2</v>
      </c>
      <c r="AF2" s="3" t="str">
        <f>"978-1-4666-3908-9"</f>
        <v>978-1-4666-3908-9</v>
      </c>
      <c r="AG2" s="3">
        <v>331</v>
      </c>
      <c r="AH2" s="3" t="s">
        <v>51</v>
      </c>
      <c r="AI2" s="3" t="s">
        <v>52</v>
      </c>
      <c r="AJ2" s="3"/>
      <c r="AK2" s="3" t="s">
        <v>53</v>
      </c>
      <c r="AL2" s="3" t="s">
        <v>54</v>
      </c>
      <c r="AM2" s="3" t="s">
        <v>53</v>
      </c>
      <c r="AN2" s="3" t="s">
        <v>55</v>
      </c>
      <c r="AO2" s="3" t="s">
        <v>56</v>
      </c>
      <c r="AP2" s="3" t="s">
        <v>57</v>
      </c>
    </row>
    <row r="3" spans="1:42" s="2" customFormat="1" ht="22.5" customHeight="1">
      <c r="A3" s="3" t="s">
        <v>42</v>
      </c>
      <c r="B3" s="3">
        <v>2013</v>
      </c>
      <c r="C3" s="3" t="s">
        <v>43</v>
      </c>
      <c r="D3" s="3" t="s">
        <v>58</v>
      </c>
      <c r="E3" s="3" t="s">
        <v>59</v>
      </c>
      <c r="F3" s="3" t="s">
        <v>46</v>
      </c>
      <c r="G3" s="3" t="s">
        <v>47</v>
      </c>
      <c r="H3" s="3">
        <v>1</v>
      </c>
      <c r="I3" s="3" t="s">
        <v>60</v>
      </c>
      <c r="J3" s="3" t="s">
        <v>61</v>
      </c>
      <c r="K3" s="3" t="s">
        <v>62</v>
      </c>
      <c r="L3" s="3"/>
      <c r="M3" s="3"/>
      <c r="N3" s="3"/>
      <c r="O3" s="3"/>
      <c r="P3" s="3"/>
      <c r="Q3" s="3"/>
      <c r="R3" s="3"/>
      <c r="S3" s="3" t="s">
        <v>63</v>
      </c>
      <c r="T3" s="3" t="s">
        <v>63</v>
      </c>
      <c r="U3" s="3"/>
      <c r="V3" s="3"/>
      <c r="W3" s="3"/>
      <c r="X3" s="3"/>
      <c r="Y3" s="3"/>
      <c r="Z3" s="3"/>
      <c r="AA3" s="3"/>
      <c r="AB3" s="3" t="str">
        <f>"1-4666-3958-X"</f>
        <v>1-4666-3958-X</v>
      </c>
      <c r="AC3" s="3" t="str">
        <f>"978-1-4666-3958-4"</f>
        <v>978-1-4666-3958-4</v>
      </c>
      <c r="AD3" s="3" t="str">
        <f>"1-4666-3959-8"</f>
        <v>1-4666-3959-8</v>
      </c>
      <c r="AE3" s="3" t="str">
        <f>"978-1-4666-3959-1"</f>
        <v>978-1-4666-3959-1</v>
      </c>
      <c r="AF3" s="3" t="str">
        <f>"978-1-4666-3960-7"</f>
        <v>978-1-4666-3960-7</v>
      </c>
      <c r="AG3" s="3">
        <v>277</v>
      </c>
      <c r="AH3" s="3" t="s">
        <v>64</v>
      </c>
      <c r="AI3" s="3" t="s">
        <v>65</v>
      </c>
      <c r="AJ3" s="3"/>
      <c r="AK3" s="3" t="s">
        <v>53</v>
      </c>
      <c r="AL3" s="3" t="s">
        <v>53</v>
      </c>
      <c r="AM3" s="3" t="s">
        <v>66</v>
      </c>
      <c r="AN3" s="3" t="s">
        <v>55</v>
      </c>
      <c r="AO3" s="3" t="s">
        <v>67</v>
      </c>
      <c r="AP3" s="3" t="s">
        <v>68</v>
      </c>
    </row>
    <row r="4" spans="1:42" s="2" customFormat="1" ht="22.5" customHeight="1">
      <c r="A4" s="3" t="s">
        <v>69</v>
      </c>
      <c r="B4" s="3">
        <v>2013</v>
      </c>
      <c r="C4" s="3" t="s">
        <v>43</v>
      </c>
      <c r="D4" s="3" t="s">
        <v>58</v>
      </c>
      <c r="E4" s="3" t="s">
        <v>59</v>
      </c>
      <c r="F4" s="3" t="s">
        <v>46</v>
      </c>
      <c r="G4" s="3" t="s">
        <v>47</v>
      </c>
      <c r="H4" s="3">
        <v>1</v>
      </c>
      <c r="I4" s="3" t="s">
        <v>70</v>
      </c>
      <c r="J4" s="3" t="s">
        <v>71</v>
      </c>
      <c r="K4" s="3" t="s">
        <v>72</v>
      </c>
      <c r="L4" s="3"/>
      <c r="M4" s="3"/>
      <c r="N4" s="3"/>
      <c r="O4" s="3"/>
      <c r="P4" s="3"/>
      <c r="Q4" s="3"/>
      <c r="R4" s="3"/>
      <c r="S4" s="3" t="s">
        <v>73</v>
      </c>
      <c r="T4" s="3" t="s">
        <v>74</v>
      </c>
      <c r="U4" s="3"/>
      <c r="V4" s="3"/>
      <c r="W4" s="3"/>
      <c r="X4" s="3"/>
      <c r="Y4" s="3"/>
      <c r="Z4" s="3"/>
      <c r="AA4" s="3"/>
      <c r="AB4" s="3" t="str">
        <f>"1-4666-2672-0"</f>
        <v>1-4666-2672-0</v>
      </c>
      <c r="AC4" s="3" t="str">
        <f>"978-1-4666-2672-0"</f>
        <v>978-1-4666-2672-0</v>
      </c>
      <c r="AD4" s="3" t="str">
        <f>"1-4666-2703-4"</f>
        <v>1-4666-2703-4</v>
      </c>
      <c r="AE4" s="3" t="str">
        <f>"978-1-4666-2703-1"</f>
        <v>978-1-4666-2703-1</v>
      </c>
      <c r="AF4" s="3" t="str">
        <f>"978-1-4666-2734-5"</f>
        <v>978-1-4666-2734-5</v>
      </c>
      <c r="AG4" s="3">
        <v>535</v>
      </c>
      <c r="AH4" s="3" t="s">
        <v>75</v>
      </c>
      <c r="AI4" s="3" t="s">
        <v>76</v>
      </c>
      <c r="AJ4" s="3"/>
      <c r="AK4" s="3" t="s">
        <v>77</v>
      </c>
      <c r="AL4" s="3" t="s">
        <v>53</v>
      </c>
      <c r="AM4" s="3" t="s">
        <v>77</v>
      </c>
      <c r="AN4" s="3" t="s">
        <v>78</v>
      </c>
      <c r="AO4" s="3" t="s">
        <v>79</v>
      </c>
      <c r="AP4" s="3" t="s">
        <v>80</v>
      </c>
    </row>
    <row r="5" spans="1:42" s="2" customFormat="1" ht="22.5" customHeight="1">
      <c r="A5" s="3" t="s">
        <v>81</v>
      </c>
      <c r="B5" s="3">
        <v>2013</v>
      </c>
      <c r="C5" s="3" t="s">
        <v>43</v>
      </c>
      <c r="D5" s="3" t="s">
        <v>58</v>
      </c>
      <c r="E5" s="3" t="s">
        <v>59</v>
      </c>
      <c r="F5" s="3" t="s">
        <v>46</v>
      </c>
      <c r="G5" s="3" t="s">
        <v>47</v>
      </c>
      <c r="H5" s="3">
        <v>1</v>
      </c>
      <c r="I5" s="3" t="s">
        <v>82</v>
      </c>
      <c r="J5" s="3" t="s">
        <v>83</v>
      </c>
      <c r="K5" s="3" t="s">
        <v>84</v>
      </c>
      <c r="L5" s="3"/>
      <c r="M5" s="3"/>
      <c r="N5" s="3"/>
      <c r="O5" s="3"/>
      <c r="P5" s="3"/>
      <c r="Q5" s="3"/>
      <c r="R5" s="3"/>
      <c r="S5" s="3" t="s">
        <v>85</v>
      </c>
      <c r="T5" s="3" t="s">
        <v>86</v>
      </c>
      <c r="U5" s="3"/>
      <c r="V5" s="3"/>
      <c r="W5" s="3"/>
      <c r="X5" s="3"/>
      <c r="Y5" s="3"/>
      <c r="Z5" s="3"/>
      <c r="AA5" s="3"/>
      <c r="AB5" s="3" t="str">
        <f>"1-4666-2539-2"</f>
        <v>1-4666-2539-2</v>
      </c>
      <c r="AC5" s="3" t="str">
        <f>"978-1-4666-2539-6"</f>
        <v>978-1-4666-2539-6</v>
      </c>
      <c r="AD5" s="3" t="str">
        <f>"1-4666-2540-6"</f>
        <v>1-4666-2540-6</v>
      </c>
      <c r="AE5" s="3" t="str">
        <f>"978-1-4666-2540-2"</f>
        <v>978-1-4666-2540-2</v>
      </c>
      <c r="AF5" s="3" t="str">
        <f>"978-1-4666-2541-9"</f>
        <v>978-1-4666-2541-9</v>
      </c>
      <c r="AG5" s="3">
        <v>446</v>
      </c>
      <c r="AH5" s="3" t="s">
        <v>87</v>
      </c>
      <c r="AI5" s="3" t="s">
        <v>88</v>
      </c>
      <c r="AJ5" s="3"/>
      <c r="AK5" s="3" t="s">
        <v>53</v>
      </c>
      <c r="AL5" s="3" t="s">
        <v>53</v>
      </c>
      <c r="AM5" s="3" t="s">
        <v>89</v>
      </c>
      <c r="AN5" s="3" t="s">
        <v>55</v>
      </c>
      <c r="AO5" s="3" t="s">
        <v>90</v>
      </c>
      <c r="AP5" s="3" t="s">
        <v>91</v>
      </c>
    </row>
    <row r="6" spans="1:42" s="2" customFormat="1" ht="22.5" customHeight="1">
      <c r="A6" s="3" t="s">
        <v>92</v>
      </c>
      <c r="B6" s="3">
        <v>2013</v>
      </c>
      <c r="C6" s="3" t="s">
        <v>43</v>
      </c>
      <c r="D6" s="3" t="s">
        <v>58</v>
      </c>
      <c r="E6" s="3" t="s">
        <v>59</v>
      </c>
      <c r="F6" s="3" t="s">
        <v>46</v>
      </c>
      <c r="G6" s="3" t="s">
        <v>47</v>
      </c>
      <c r="H6" s="3">
        <v>1</v>
      </c>
      <c r="I6" s="3" t="s">
        <v>93</v>
      </c>
      <c r="J6" s="3" t="s">
        <v>94</v>
      </c>
      <c r="K6" s="3" t="s">
        <v>95</v>
      </c>
      <c r="L6" s="3" t="s">
        <v>96</v>
      </c>
      <c r="M6" s="3"/>
      <c r="N6" s="3"/>
      <c r="O6" s="3"/>
      <c r="P6" s="3"/>
      <c r="Q6" s="3"/>
      <c r="R6" s="3"/>
      <c r="S6" s="3" t="s">
        <v>97</v>
      </c>
      <c r="T6" s="3" t="s">
        <v>98</v>
      </c>
      <c r="U6" s="3" t="s">
        <v>99</v>
      </c>
      <c r="V6" s="3"/>
      <c r="W6" s="3"/>
      <c r="X6" s="3"/>
      <c r="Y6" s="3"/>
      <c r="Z6" s="3"/>
      <c r="AA6" s="3"/>
      <c r="AB6" s="3" t="str">
        <f>"1-4666-1891-4"</f>
        <v>1-4666-1891-4</v>
      </c>
      <c r="AC6" s="3" t="str">
        <f>"978-1-4666-1891-6"</f>
        <v>978-1-4666-1891-6</v>
      </c>
      <c r="AD6" s="3" t="str">
        <f>"1-4666-1892-2"</f>
        <v>1-4666-1892-2</v>
      </c>
      <c r="AE6" s="3" t="str">
        <f>"978-1-4666-1892-3"</f>
        <v>978-1-4666-1892-3</v>
      </c>
      <c r="AF6" s="3" t="str">
        <f>"978-1-4666-1893-0"</f>
        <v>978-1-4666-1893-0</v>
      </c>
      <c r="AG6" s="3">
        <v>395</v>
      </c>
      <c r="AH6" s="3" t="s">
        <v>100</v>
      </c>
      <c r="AI6" s="3" t="s">
        <v>101</v>
      </c>
      <c r="AJ6" s="3"/>
      <c r="AK6" s="3" t="s">
        <v>102</v>
      </c>
      <c r="AL6" s="3" t="s">
        <v>54</v>
      </c>
      <c r="AM6" s="3" t="s">
        <v>103</v>
      </c>
      <c r="AN6" s="3" t="s">
        <v>104</v>
      </c>
      <c r="AO6" s="3" t="s">
        <v>105</v>
      </c>
      <c r="AP6" s="3" t="s">
        <v>106</v>
      </c>
    </row>
    <row r="7" spans="1:42" s="2" customFormat="1" ht="22.5" customHeight="1">
      <c r="A7" s="3" t="s">
        <v>107</v>
      </c>
      <c r="B7" s="3">
        <v>2012</v>
      </c>
      <c r="C7" s="3" t="s">
        <v>43</v>
      </c>
      <c r="D7" s="3" t="s">
        <v>58</v>
      </c>
      <c r="E7" s="3" t="s">
        <v>59</v>
      </c>
      <c r="F7" s="3" t="s">
        <v>46</v>
      </c>
      <c r="G7" s="3" t="s">
        <v>47</v>
      </c>
      <c r="H7" s="3">
        <v>1</v>
      </c>
      <c r="I7" s="3" t="s">
        <v>108</v>
      </c>
      <c r="J7" s="3" t="s">
        <v>109</v>
      </c>
      <c r="K7" s="3" t="s">
        <v>110</v>
      </c>
      <c r="L7" s="3"/>
      <c r="M7" s="3"/>
      <c r="N7" s="3"/>
      <c r="O7" s="3"/>
      <c r="P7" s="3"/>
      <c r="Q7" s="3"/>
      <c r="R7" s="3"/>
      <c r="S7" s="3" t="s">
        <v>111</v>
      </c>
      <c r="T7" s="3" t="s">
        <v>112</v>
      </c>
      <c r="U7" s="3"/>
      <c r="V7" s="3"/>
      <c r="W7" s="3"/>
      <c r="X7" s="3"/>
      <c r="Y7" s="3"/>
      <c r="Z7" s="3"/>
      <c r="AA7" s="3"/>
      <c r="AB7" s="3" t="str">
        <f>"1-4666-0954-0"</f>
        <v>1-4666-0954-0</v>
      </c>
      <c r="AC7" s="3" t="str">
        <f>"978-1-4666-0954-9"</f>
        <v>978-1-4666-0954-9</v>
      </c>
      <c r="AD7" s="3" t="str">
        <f>"1-4666-0955-9"</f>
        <v>1-4666-0955-9</v>
      </c>
      <c r="AE7" s="3" t="str">
        <f>"978-1-4666-0955-6"</f>
        <v>978-1-4666-0955-6</v>
      </c>
      <c r="AF7" s="3" t="str">
        <f>"978-1-4666-0956-3"</f>
        <v>978-1-4666-0956-3</v>
      </c>
      <c r="AG7" s="3">
        <v>386</v>
      </c>
      <c r="AH7" s="3" t="s">
        <v>113</v>
      </c>
      <c r="AI7" s="3" t="s">
        <v>114</v>
      </c>
      <c r="AJ7" s="3"/>
      <c r="AK7" s="3" t="s">
        <v>115</v>
      </c>
      <c r="AL7" s="3" t="s">
        <v>116</v>
      </c>
      <c r="AM7" s="3" t="s">
        <v>115</v>
      </c>
      <c r="AN7" s="3" t="s">
        <v>117</v>
      </c>
      <c r="AO7" s="3" t="s">
        <v>118</v>
      </c>
      <c r="AP7" s="3" t="s">
        <v>119</v>
      </c>
    </row>
    <row r="8" spans="1:42" s="2" customFormat="1" ht="22.5" customHeight="1">
      <c r="A8" s="3" t="s">
        <v>120</v>
      </c>
      <c r="B8" s="3">
        <v>2012</v>
      </c>
      <c r="C8" s="3" t="s">
        <v>43</v>
      </c>
      <c r="D8" s="3" t="s">
        <v>44</v>
      </c>
      <c r="E8" s="3" t="s">
        <v>45</v>
      </c>
      <c r="F8" s="3" t="s">
        <v>46</v>
      </c>
      <c r="G8" s="3" t="s">
        <v>47</v>
      </c>
      <c r="H8" s="3">
        <v>1</v>
      </c>
      <c r="I8" s="3" t="s">
        <v>121</v>
      </c>
      <c r="J8" s="3" t="s">
        <v>122</v>
      </c>
      <c r="K8" s="3" t="s">
        <v>123</v>
      </c>
      <c r="L8" s="3" t="s">
        <v>124</v>
      </c>
      <c r="M8" s="3"/>
      <c r="N8" s="3"/>
      <c r="O8" s="3"/>
      <c r="P8" s="3"/>
      <c r="Q8" s="3"/>
      <c r="R8" s="3"/>
      <c r="S8" s="3" t="s">
        <v>125</v>
      </c>
      <c r="T8" s="3" t="s">
        <v>126</v>
      </c>
      <c r="U8" s="3" t="s">
        <v>127</v>
      </c>
      <c r="V8" s="3"/>
      <c r="W8" s="3"/>
      <c r="X8" s="3"/>
      <c r="Y8" s="3"/>
      <c r="Z8" s="3"/>
      <c r="AA8" s="3"/>
      <c r="AB8" s="3" t="str">
        <f>"1-61350-326-1"</f>
        <v>1-61350-326-1</v>
      </c>
      <c r="AC8" s="3" t="str">
        <f>"978-1-61350-326-3"</f>
        <v>978-1-61350-326-3</v>
      </c>
      <c r="AD8" s="3" t="str">
        <f>"1-61350-327-X"</f>
        <v>1-61350-327-X</v>
      </c>
      <c r="AE8" s="3" t="str">
        <f>"978-1-61350-327-0"</f>
        <v>978-1-61350-327-0</v>
      </c>
      <c r="AF8" s="3" t="str">
        <f>"978-1-61350-328-7"</f>
        <v>978-1-61350-328-7</v>
      </c>
      <c r="AG8" s="3">
        <v>648</v>
      </c>
      <c r="AH8" s="3" t="s">
        <v>128</v>
      </c>
      <c r="AI8" s="3" t="s">
        <v>129</v>
      </c>
      <c r="AJ8" s="3"/>
      <c r="AK8" s="3" t="s">
        <v>54</v>
      </c>
      <c r="AL8" s="3" t="s">
        <v>130</v>
      </c>
      <c r="AM8" s="3" t="s">
        <v>89</v>
      </c>
      <c r="AN8" s="3" t="s">
        <v>131</v>
      </c>
      <c r="AO8" s="3" t="s">
        <v>132</v>
      </c>
      <c r="AP8" s="3" t="s">
        <v>133</v>
      </c>
    </row>
    <row r="9" spans="1:42" s="2" customFormat="1" ht="22.5" customHeight="1">
      <c r="A9" s="3" t="s">
        <v>134</v>
      </c>
      <c r="B9" s="3">
        <v>2012</v>
      </c>
      <c r="C9" s="3" t="s">
        <v>135</v>
      </c>
      <c r="D9" s="3" t="s">
        <v>136</v>
      </c>
      <c r="E9" s="3" t="s">
        <v>137</v>
      </c>
      <c r="F9" s="3" t="s">
        <v>46</v>
      </c>
      <c r="G9" s="3" t="s">
        <v>47</v>
      </c>
      <c r="H9" s="3">
        <v>1</v>
      </c>
      <c r="I9" s="3" t="s">
        <v>138</v>
      </c>
      <c r="J9" s="3" t="s">
        <v>139</v>
      </c>
      <c r="K9" s="3" t="s">
        <v>140</v>
      </c>
      <c r="L9" s="3" t="s">
        <v>141</v>
      </c>
      <c r="M9" s="3" t="s">
        <v>142</v>
      </c>
      <c r="N9" s="3" t="s">
        <v>143</v>
      </c>
      <c r="O9" s="3"/>
      <c r="P9" s="3"/>
      <c r="Q9" s="3"/>
      <c r="R9" s="3"/>
      <c r="S9" s="3" t="s">
        <v>144</v>
      </c>
      <c r="T9" s="3" t="s">
        <v>144</v>
      </c>
      <c r="U9" s="3" t="s">
        <v>144</v>
      </c>
      <c r="V9" s="3" t="s">
        <v>145</v>
      </c>
      <c r="W9" s="3" t="s">
        <v>144</v>
      </c>
      <c r="X9" s="3"/>
      <c r="Y9" s="3"/>
      <c r="Z9" s="3"/>
      <c r="AA9" s="3"/>
      <c r="AB9" s="3" t="str">
        <f>"1-61350-095-5"</f>
        <v>1-61350-095-5</v>
      </c>
      <c r="AC9" s="3" t="str">
        <f>"978-1-61350-095-8"</f>
        <v>978-1-61350-095-8</v>
      </c>
      <c r="AD9" s="3" t="str">
        <f>"1-61350-096-3"</f>
        <v>1-61350-096-3</v>
      </c>
      <c r="AE9" s="3" t="str">
        <f>"978-1-61350-096-5"</f>
        <v>978-1-61350-096-5</v>
      </c>
      <c r="AF9" s="3" t="str">
        <f>"978-1-61350-097-2"</f>
        <v>978-1-61350-097-2</v>
      </c>
      <c r="AG9" s="3">
        <v>478</v>
      </c>
      <c r="AH9" s="3" t="s">
        <v>146</v>
      </c>
      <c r="AI9" s="3" t="s">
        <v>147</v>
      </c>
      <c r="AJ9" s="3"/>
      <c r="AK9" s="3" t="s">
        <v>54</v>
      </c>
      <c r="AL9" s="3" t="s">
        <v>148</v>
      </c>
      <c r="AM9" s="3" t="s">
        <v>149</v>
      </c>
      <c r="AN9" s="3" t="s">
        <v>150</v>
      </c>
      <c r="AO9" s="3" t="s">
        <v>151</v>
      </c>
      <c r="AP9" s="3" t="s">
        <v>152</v>
      </c>
    </row>
    <row r="10" spans="1:42" s="2" customFormat="1" ht="22.5" customHeight="1">
      <c r="A10" s="3" t="s">
        <v>153</v>
      </c>
      <c r="B10" s="3">
        <v>2011</v>
      </c>
      <c r="C10" s="3" t="s">
        <v>43</v>
      </c>
      <c r="D10" s="3" t="s">
        <v>44</v>
      </c>
      <c r="E10" s="3" t="s">
        <v>45</v>
      </c>
      <c r="F10" s="3" t="s">
        <v>46</v>
      </c>
      <c r="G10" s="3" t="s">
        <v>47</v>
      </c>
      <c r="H10" s="3">
        <v>1</v>
      </c>
      <c r="I10" s="3" t="s">
        <v>154</v>
      </c>
      <c r="J10" s="3" t="s">
        <v>155</v>
      </c>
      <c r="K10" s="3" t="s">
        <v>156</v>
      </c>
      <c r="L10" s="3" t="s">
        <v>157</v>
      </c>
      <c r="M10" s="3"/>
      <c r="N10" s="3"/>
      <c r="O10" s="3"/>
      <c r="P10" s="3"/>
      <c r="Q10" s="3"/>
      <c r="R10" s="3"/>
      <c r="S10" s="3" t="s">
        <v>158</v>
      </c>
      <c r="T10" s="3" t="s">
        <v>159</v>
      </c>
      <c r="U10" s="3" t="s">
        <v>159</v>
      </c>
      <c r="V10" s="3"/>
      <c r="W10" s="3"/>
      <c r="X10" s="3"/>
      <c r="Y10" s="3"/>
      <c r="Z10" s="3"/>
      <c r="AA10" s="3"/>
      <c r="AB10" s="3" t="str">
        <f>"1-60960-477-6"</f>
        <v>1-60960-477-6</v>
      </c>
      <c r="AC10" s="3" t="str">
        <f>"978-1-60960-477-6"</f>
        <v>978-1-60960-477-6</v>
      </c>
      <c r="AD10" s="3" t="str">
        <f>"1-60960-478-4"</f>
        <v>1-60960-478-4</v>
      </c>
      <c r="AE10" s="3" t="str">
        <f>"978-1-60960-478-3"</f>
        <v>978-1-60960-478-3</v>
      </c>
      <c r="AF10" s="3" t="s">
        <v>160</v>
      </c>
      <c r="AG10" s="3">
        <v>414</v>
      </c>
      <c r="AH10" s="3" t="s">
        <v>161</v>
      </c>
      <c r="AI10" s="3" t="s">
        <v>162</v>
      </c>
      <c r="AJ10" s="3"/>
      <c r="AK10" s="3" t="s">
        <v>54</v>
      </c>
      <c r="AL10" s="3" t="s">
        <v>163</v>
      </c>
      <c r="AM10" s="3" t="s">
        <v>54</v>
      </c>
      <c r="AN10" s="3" t="s">
        <v>164</v>
      </c>
      <c r="AO10" s="3" t="s">
        <v>165</v>
      </c>
      <c r="AP10" s="3" t="s">
        <v>166</v>
      </c>
    </row>
    <row r="11" spans="1:42" s="2" customFormat="1" ht="22.5" customHeight="1">
      <c r="A11" s="3" t="s">
        <v>167</v>
      </c>
      <c r="B11" s="3">
        <v>2011</v>
      </c>
      <c r="C11" s="3" t="s">
        <v>43</v>
      </c>
      <c r="D11" s="3" t="s">
        <v>58</v>
      </c>
      <c r="E11" s="3" t="s">
        <v>59</v>
      </c>
      <c r="F11" s="3" t="s">
        <v>46</v>
      </c>
      <c r="G11" s="3" t="s">
        <v>47</v>
      </c>
      <c r="H11" s="3">
        <v>1</v>
      </c>
      <c r="I11" s="3" t="s">
        <v>168</v>
      </c>
      <c r="J11" s="3" t="s">
        <v>169</v>
      </c>
      <c r="K11" s="3" t="s">
        <v>95</v>
      </c>
      <c r="L11" s="3" t="s">
        <v>170</v>
      </c>
      <c r="M11" s="3"/>
      <c r="N11" s="3"/>
      <c r="O11" s="3"/>
      <c r="P11" s="3"/>
      <c r="Q11" s="3"/>
      <c r="R11" s="3"/>
      <c r="S11" s="3" t="s">
        <v>171</v>
      </c>
      <c r="T11" s="3" t="s">
        <v>98</v>
      </c>
      <c r="U11" s="3" t="s">
        <v>98</v>
      </c>
      <c r="V11" s="3"/>
      <c r="W11" s="3"/>
      <c r="X11" s="3"/>
      <c r="Y11" s="3"/>
      <c r="Z11" s="3"/>
      <c r="AA11" s="3"/>
      <c r="AB11" s="3" t="str">
        <f>"1-60960-024-X"</f>
        <v>1-60960-024-X</v>
      </c>
      <c r="AC11" s="3" t="str">
        <f>"978-1-60960-024-2"</f>
        <v>978-1-60960-024-2</v>
      </c>
      <c r="AD11" s="3" t="str">
        <f>"1-60960-026-6"</f>
        <v>1-60960-026-6</v>
      </c>
      <c r="AE11" s="3" t="str">
        <f>"978-1-60960-026-6"</f>
        <v>978-1-60960-026-6</v>
      </c>
      <c r="AF11" s="3" t="s">
        <v>160</v>
      </c>
      <c r="AG11" s="3">
        <v>354</v>
      </c>
      <c r="AH11" s="3" t="s">
        <v>172</v>
      </c>
      <c r="AI11" s="3" t="s">
        <v>173</v>
      </c>
      <c r="AJ11" s="3"/>
      <c r="AK11" s="3" t="s">
        <v>174</v>
      </c>
      <c r="AL11" s="3" t="s">
        <v>175</v>
      </c>
      <c r="AM11" s="3" t="s">
        <v>176</v>
      </c>
      <c r="AN11" s="3" t="s">
        <v>177</v>
      </c>
      <c r="AO11" s="3" t="s">
        <v>178</v>
      </c>
      <c r="AP11" s="3" t="s">
        <v>179</v>
      </c>
    </row>
    <row r="12" spans="1:42" s="2" customFormat="1" ht="22.5" customHeight="1">
      <c r="A12" s="3" t="s">
        <v>167</v>
      </c>
      <c r="B12" s="3">
        <v>2011</v>
      </c>
      <c r="C12" s="3" t="s">
        <v>43</v>
      </c>
      <c r="D12" s="3" t="s">
        <v>180</v>
      </c>
      <c r="E12" s="3" t="s">
        <v>181</v>
      </c>
      <c r="F12" s="3" t="s">
        <v>46</v>
      </c>
      <c r="G12" s="3" t="s">
        <v>47</v>
      </c>
      <c r="H12" s="3">
        <v>1</v>
      </c>
      <c r="I12" s="3" t="s">
        <v>182</v>
      </c>
      <c r="J12" s="3" t="s">
        <v>183</v>
      </c>
      <c r="K12" s="3" t="s">
        <v>184</v>
      </c>
      <c r="L12" s="3" t="s">
        <v>185</v>
      </c>
      <c r="M12" s="3"/>
      <c r="N12" s="3"/>
      <c r="O12" s="3"/>
      <c r="P12" s="3"/>
      <c r="Q12" s="3"/>
      <c r="R12" s="3"/>
      <c r="S12" s="3" t="s">
        <v>186</v>
      </c>
      <c r="T12" s="3" t="s">
        <v>186</v>
      </c>
      <c r="U12" s="3" t="s">
        <v>187</v>
      </c>
      <c r="V12" s="3"/>
      <c r="W12" s="3"/>
      <c r="X12" s="3"/>
      <c r="Y12" s="3"/>
      <c r="Z12" s="3"/>
      <c r="AA12" s="3"/>
      <c r="AB12" s="3" t="str">
        <f>"1-60960-102-5"</f>
        <v>1-60960-102-5</v>
      </c>
      <c r="AC12" s="3" t="str">
        <f>"978-1-60960-102-7"</f>
        <v>978-1-60960-102-7</v>
      </c>
      <c r="AD12" s="3" t="str">
        <f>"1-60960-104-1"</f>
        <v>1-60960-104-1</v>
      </c>
      <c r="AE12" s="3" t="str">
        <f>"978-1-60960-104-1"</f>
        <v>978-1-60960-104-1</v>
      </c>
      <c r="AF12" s="3" t="s">
        <v>160</v>
      </c>
      <c r="AG12" s="3">
        <v>362</v>
      </c>
      <c r="AH12" s="3" t="s">
        <v>188</v>
      </c>
      <c r="AI12" s="3" t="s">
        <v>189</v>
      </c>
      <c r="AJ12" s="3"/>
      <c r="AK12" s="3" t="s">
        <v>190</v>
      </c>
      <c r="AL12" s="3" t="s">
        <v>190</v>
      </c>
      <c r="AM12" s="3" t="s">
        <v>191</v>
      </c>
      <c r="AN12" s="3" t="s">
        <v>192</v>
      </c>
      <c r="AO12" s="3" t="s">
        <v>193</v>
      </c>
      <c r="AP12" s="3" t="s">
        <v>194</v>
      </c>
    </row>
    <row r="13" spans="1:42" s="2" customFormat="1" ht="22.5" customHeight="1">
      <c r="A13" s="3" t="s">
        <v>195</v>
      </c>
      <c r="B13" s="3">
        <v>2010</v>
      </c>
      <c r="C13" s="3" t="s">
        <v>135</v>
      </c>
      <c r="D13" s="3" t="s">
        <v>136</v>
      </c>
      <c r="E13" s="3" t="s">
        <v>137</v>
      </c>
      <c r="F13" s="3" t="s">
        <v>46</v>
      </c>
      <c r="G13" s="3" t="s">
        <v>47</v>
      </c>
      <c r="H13" s="3">
        <v>1</v>
      </c>
      <c r="I13" s="3" t="s">
        <v>196</v>
      </c>
      <c r="J13" s="3" t="s">
        <v>197</v>
      </c>
      <c r="K13" s="3" t="s">
        <v>198</v>
      </c>
      <c r="L13" s="3"/>
      <c r="M13" s="3"/>
      <c r="N13" s="3"/>
      <c r="O13" s="3"/>
      <c r="P13" s="3"/>
      <c r="Q13" s="3"/>
      <c r="R13" s="3"/>
      <c r="S13" s="3" t="s">
        <v>199</v>
      </c>
      <c r="T13" s="3" t="s">
        <v>199</v>
      </c>
      <c r="U13" s="3"/>
      <c r="V13" s="3"/>
      <c r="W13" s="3"/>
      <c r="X13" s="3"/>
      <c r="Y13" s="3"/>
      <c r="Z13" s="3"/>
      <c r="AA13" s="3"/>
      <c r="AB13" s="3" t="str">
        <f>"1-60566-956-3"</f>
        <v>1-60566-956-3</v>
      </c>
      <c r="AC13" s="3" t="str">
        <f>"978-1-60566-956-4"</f>
        <v>978-1-60566-956-4</v>
      </c>
      <c r="AD13" s="3" t="str">
        <f>"1-60566-957-1"</f>
        <v>1-60566-957-1</v>
      </c>
      <c r="AE13" s="3" t="str">
        <f>"978-1-60566-957-1"</f>
        <v>978-1-60566-957-1</v>
      </c>
      <c r="AF13" s="3" t="s">
        <v>160</v>
      </c>
      <c r="AG13" s="3">
        <v>390</v>
      </c>
      <c r="AH13" s="3" t="s">
        <v>200</v>
      </c>
      <c r="AI13" s="3" t="s">
        <v>201</v>
      </c>
      <c r="AJ13" s="3"/>
      <c r="AK13" s="3" t="s">
        <v>202</v>
      </c>
      <c r="AL13" s="3" t="s">
        <v>203</v>
      </c>
      <c r="AM13" s="3" t="s">
        <v>202</v>
      </c>
      <c r="AN13" s="3" t="s">
        <v>160</v>
      </c>
      <c r="AO13" s="3" t="s">
        <v>204</v>
      </c>
      <c r="AP13" s="3" t="s">
        <v>205</v>
      </c>
    </row>
    <row r="14" spans="1:42" s="2" customFormat="1" ht="22.5" customHeight="1">
      <c r="A14" s="3" t="s">
        <v>206</v>
      </c>
      <c r="B14" s="3">
        <v>2009</v>
      </c>
      <c r="C14" s="3" t="s">
        <v>43</v>
      </c>
      <c r="D14" s="3" t="s">
        <v>58</v>
      </c>
      <c r="E14" s="3" t="s">
        <v>59</v>
      </c>
      <c r="F14" s="3" t="s">
        <v>46</v>
      </c>
      <c r="G14" s="3" t="s">
        <v>47</v>
      </c>
      <c r="H14" s="3">
        <v>1</v>
      </c>
      <c r="I14" s="3" t="s">
        <v>207</v>
      </c>
      <c r="J14" s="3" t="s">
        <v>208</v>
      </c>
      <c r="K14" s="3"/>
      <c r="L14" s="3"/>
      <c r="M14" s="3"/>
      <c r="N14" s="3"/>
      <c r="O14" s="3"/>
      <c r="P14" s="3"/>
      <c r="Q14" s="3"/>
      <c r="R14" s="3"/>
      <c r="S14" s="3" t="s">
        <v>209</v>
      </c>
      <c r="T14" s="3"/>
      <c r="U14" s="3"/>
      <c r="V14" s="3"/>
      <c r="W14" s="3"/>
      <c r="X14" s="3"/>
      <c r="Y14" s="3"/>
      <c r="Z14" s="3"/>
      <c r="AA14" s="3"/>
      <c r="AB14" s="3" t="str">
        <f>"1-60566-174-0"</f>
        <v>1-60566-174-0</v>
      </c>
      <c r="AC14" s="3" t="str">
        <f>"978-1-60566-174-2"</f>
        <v>978-1-60566-174-2</v>
      </c>
      <c r="AD14" s="3" t="str">
        <f>"1-60566-175-9"</f>
        <v>1-60566-175-9</v>
      </c>
      <c r="AE14" s="3" t="str">
        <f>"978-1-60566-175-9"</f>
        <v>978-1-60566-175-9</v>
      </c>
      <c r="AF14" s="3" t="s">
        <v>160</v>
      </c>
      <c r="AG14" s="3">
        <v>450</v>
      </c>
      <c r="AH14" s="3" t="s">
        <v>210</v>
      </c>
      <c r="AI14" s="3" t="s">
        <v>211</v>
      </c>
      <c r="AJ14" s="3"/>
      <c r="AK14" s="3" t="s">
        <v>212</v>
      </c>
      <c r="AL14" s="3" t="s">
        <v>213</v>
      </c>
      <c r="AM14" s="3" t="s">
        <v>212</v>
      </c>
      <c r="AN14" s="3" t="s">
        <v>160</v>
      </c>
      <c r="AO14" s="3" t="s">
        <v>214</v>
      </c>
      <c r="AP14" s="3" t="s">
        <v>215</v>
      </c>
    </row>
    <row r="15" spans="1:42" s="2" customFormat="1" ht="22.5" customHeight="1">
      <c r="A15" s="3" t="s">
        <v>216</v>
      </c>
      <c r="B15" s="3">
        <v>2008</v>
      </c>
      <c r="C15" s="3" t="s">
        <v>43</v>
      </c>
      <c r="D15" s="3" t="s">
        <v>180</v>
      </c>
      <c r="E15" s="3" t="s">
        <v>181</v>
      </c>
      <c r="F15" s="3" t="s">
        <v>46</v>
      </c>
      <c r="G15" s="3" t="s">
        <v>47</v>
      </c>
      <c r="H15" s="3">
        <v>1</v>
      </c>
      <c r="I15" s="3" t="s">
        <v>217</v>
      </c>
      <c r="J15" s="3" t="s">
        <v>218</v>
      </c>
      <c r="K15" s="3" t="s">
        <v>219</v>
      </c>
      <c r="L15" s="3"/>
      <c r="M15" s="3"/>
      <c r="N15" s="3"/>
      <c r="O15" s="3"/>
      <c r="P15" s="3"/>
      <c r="Q15" s="3"/>
      <c r="R15" s="3"/>
      <c r="S15" s="3" t="s">
        <v>220</v>
      </c>
      <c r="T15" s="3" t="s">
        <v>221</v>
      </c>
      <c r="U15" s="3"/>
      <c r="V15" s="3"/>
      <c r="W15" s="3"/>
      <c r="X15" s="3"/>
      <c r="Y15" s="3"/>
      <c r="Z15" s="3"/>
      <c r="AA15" s="3"/>
      <c r="AB15" s="3" t="str">
        <f>"1-59904-807-8"</f>
        <v>1-59904-807-8</v>
      </c>
      <c r="AC15" s="3" t="str">
        <f>"978-1-59904-807-9"</f>
        <v>978-1-59904-807-9</v>
      </c>
      <c r="AD15" s="3" t="str">
        <f>"1-59904-809-4"</f>
        <v>1-59904-809-4</v>
      </c>
      <c r="AE15" s="3" t="str">
        <f>"978-1-59904-809-3"</f>
        <v>978-1-59904-809-3</v>
      </c>
      <c r="AF15" s="3" t="s">
        <v>160</v>
      </c>
      <c r="AG15" s="3">
        <v>454</v>
      </c>
      <c r="AH15" s="3" t="s">
        <v>222</v>
      </c>
      <c r="AI15" s="3" t="s">
        <v>223</v>
      </c>
      <c r="AJ15" s="3"/>
      <c r="AK15" s="3" t="s">
        <v>224</v>
      </c>
      <c r="AL15" s="3" t="s">
        <v>224</v>
      </c>
      <c r="AM15" s="3" t="s">
        <v>225</v>
      </c>
      <c r="AN15" s="3" t="s">
        <v>160</v>
      </c>
      <c r="AO15" s="3" t="s">
        <v>226</v>
      </c>
      <c r="AP15" s="3" t="s">
        <v>227</v>
      </c>
    </row>
    <row r="16" spans="1:42" s="2" customFormat="1" ht="22.5" customHeight="1">
      <c r="A16" s="3" t="s">
        <v>228</v>
      </c>
      <c r="B16" s="3">
        <v>2008</v>
      </c>
      <c r="C16" s="3" t="s">
        <v>135</v>
      </c>
      <c r="D16" s="3" t="s">
        <v>136</v>
      </c>
      <c r="E16" s="3" t="s">
        <v>137</v>
      </c>
      <c r="F16" s="3" t="s">
        <v>46</v>
      </c>
      <c r="G16" s="3" t="s">
        <v>47</v>
      </c>
      <c r="H16" s="3">
        <v>1</v>
      </c>
      <c r="I16" s="3" t="s">
        <v>229</v>
      </c>
      <c r="J16" s="3" t="s">
        <v>230</v>
      </c>
      <c r="K16" s="3" t="s">
        <v>231</v>
      </c>
      <c r="L16" s="3" t="s">
        <v>232</v>
      </c>
      <c r="M16" s="3"/>
      <c r="N16" s="3"/>
      <c r="O16" s="3"/>
      <c r="P16" s="3"/>
      <c r="Q16" s="3"/>
      <c r="R16" s="3"/>
      <c r="S16" s="3" t="s">
        <v>233</v>
      </c>
      <c r="T16" s="3" t="s">
        <v>233</v>
      </c>
      <c r="U16" s="3" t="s">
        <v>233</v>
      </c>
      <c r="V16" s="3"/>
      <c r="W16" s="3"/>
      <c r="X16" s="3"/>
      <c r="Y16" s="3"/>
      <c r="Z16" s="3"/>
      <c r="AA16" s="3"/>
      <c r="AB16" s="3" t="str">
        <f>"1-59904-777-2"</f>
        <v>1-59904-777-2</v>
      </c>
      <c r="AC16" s="3" t="str">
        <f>"978-1-59904-777-5"</f>
        <v>978-1-59904-777-5</v>
      </c>
      <c r="AD16" s="3" t="str">
        <f>"1-59904-779-9"</f>
        <v>1-59904-779-9</v>
      </c>
      <c r="AE16" s="3" t="str">
        <f>"978-1-59904-779-9"</f>
        <v>978-1-59904-779-9</v>
      </c>
      <c r="AF16" s="3" t="s">
        <v>160</v>
      </c>
      <c r="AG16" s="3">
        <v>434</v>
      </c>
      <c r="AH16" s="3" t="s">
        <v>234</v>
      </c>
      <c r="AI16" s="3" t="s">
        <v>235</v>
      </c>
      <c r="AJ16" s="3"/>
      <c r="AK16" s="3" t="s">
        <v>203</v>
      </c>
      <c r="AL16" s="3" t="s">
        <v>203</v>
      </c>
      <c r="AM16" s="3" t="s">
        <v>115</v>
      </c>
      <c r="AN16" s="3" t="s">
        <v>160</v>
      </c>
      <c r="AO16" s="3" t="s">
        <v>236</v>
      </c>
      <c r="AP16" s="3" t="s">
        <v>237</v>
      </c>
    </row>
    <row r="17" spans="1:42" s="2" customFormat="1" ht="22.5" customHeight="1">
      <c r="A17" s="3" t="s">
        <v>238</v>
      </c>
      <c r="B17" s="3">
        <v>2007</v>
      </c>
      <c r="C17" s="3" t="s">
        <v>239</v>
      </c>
      <c r="D17" s="3" t="s">
        <v>58</v>
      </c>
      <c r="E17" s="3" t="s">
        <v>59</v>
      </c>
      <c r="F17" s="3" t="s">
        <v>46</v>
      </c>
      <c r="G17" s="3" t="s">
        <v>47</v>
      </c>
      <c r="H17" s="3">
        <v>1</v>
      </c>
      <c r="I17" s="3" t="s">
        <v>240</v>
      </c>
      <c r="J17" s="3" t="s">
        <v>241</v>
      </c>
      <c r="K17" s="3"/>
      <c r="L17" s="3"/>
      <c r="M17" s="3"/>
      <c r="N17" s="3"/>
      <c r="O17" s="3"/>
      <c r="P17" s="3"/>
      <c r="Q17" s="3"/>
      <c r="R17" s="3"/>
      <c r="S17" s="3"/>
      <c r="T17" s="3"/>
      <c r="U17" s="3"/>
      <c r="V17" s="3"/>
      <c r="W17" s="3"/>
      <c r="X17" s="3"/>
      <c r="Y17" s="3"/>
      <c r="Z17" s="3"/>
      <c r="AA17" s="3"/>
      <c r="AB17" s="3" t="str">
        <f>"1-59904-219-3"</f>
        <v>1-59904-219-3</v>
      </c>
      <c r="AC17" s="3" t="str">
        <f>"978-1-59904-219-0"</f>
        <v>978-1-59904-219-0</v>
      </c>
      <c r="AD17" s="3" t="str">
        <f>"1-59904-221-5"</f>
        <v>1-59904-221-5</v>
      </c>
      <c r="AE17" s="3" t="str">
        <f>"978-1-59904-221-3"</f>
        <v>978-1-59904-221-3</v>
      </c>
      <c r="AF17" s="3" t="s">
        <v>160</v>
      </c>
      <c r="AG17" s="3">
        <v>400</v>
      </c>
      <c r="AH17" s="3" t="s">
        <v>242</v>
      </c>
      <c r="AI17" s="3"/>
      <c r="AJ17" s="3"/>
      <c r="AK17" s="3" t="s">
        <v>243</v>
      </c>
      <c r="AL17" s="3" t="s">
        <v>243</v>
      </c>
      <c r="AM17" s="3" t="s">
        <v>244</v>
      </c>
      <c r="AN17" s="3" t="s">
        <v>160</v>
      </c>
      <c r="AO17" s="3" t="s">
        <v>245</v>
      </c>
      <c r="AP17" s="3" t="s">
        <v>246</v>
      </c>
    </row>
    <row r="18" spans="1:42" s="2" customFormat="1" ht="22.5" customHeight="1">
      <c r="A18" s="3" t="s">
        <v>247</v>
      </c>
      <c r="B18" s="3">
        <v>2007</v>
      </c>
      <c r="C18" s="3" t="s">
        <v>239</v>
      </c>
      <c r="D18" s="3" t="s">
        <v>136</v>
      </c>
      <c r="E18" s="3" t="s">
        <v>248</v>
      </c>
      <c r="F18" s="3" t="s">
        <v>46</v>
      </c>
      <c r="G18" s="3" t="s">
        <v>47</v>
      </c>
      <c r="H18" s="3">
        <v>1</v>
      </c>
      <c r="I18" s="3" t="s">
        <v>249</v>
      </c>
      <c r="J18" s="3" t="s">
        <v>250</v>
      </c>
      <c r="K18" s="3" t="s">
        <v>251</v>
      </c>
      <c r="L18" s="3" t="s">
        <v>252</v>
      </c>
      <c r="M18" s="3"/>
      <c r="N18" s="3"/>
      <c r="O18" s="3"/>
      <c r="P18" s="3"/>
      <c r="Q18" s="3"/>
      <c r="R18" s="3"/>
      <c r="S18" s="3"/>
      <c r="T18" s="3"/>
      <c r="U18" s="3"/>
      <c r="V18" s="3"/>
      <c r="W18" s="3"/>
      <c r="X18" s="3"/>
      <c r="Y18" s="3"/>
      <c r="Z18" s="3"/>
      <c r="AA18" s="3"/>
      <c r="AB18" s="3" t="str">
        <f>"1-59904-042-5"</f>
        <v>1-59904-042-5</v>
      </c>
      <c r="AC18" s="3" t="str">
        <f>"978-1-59904-042-4"</f>
        <v>978-1-59904-042-4</v>
      </c>
      <c r="AD18" s="3" t="str">
        <f>"1-59904-044-1"</f>
        <v>1-59904-044-1</v>
      </c>
      <c r="AE18" s="3" t="str">
        <f>"978-1-59904-044-8"</f>
        <v>978-1-59904-044-8</v>
      </c>
      <c r="AF18" s="3" t="s">
        <v>160</v>
      </c>
      <c r="AG18" s="3">
        <v>430</v>
      </c>
      <c r="AH18" s="3" t="s">
        <v>253</v>
      </c>
      <c r="AI18" s="3"/>
      <c r="AJ18" s="3"/>
      <c r="AK18" s="3" t="s">
        <v>254</v>
      </c>
      <c r="AL18" s="3" t="s">
        <v>244</v>
      </c>
      <c r="AM18" s="3" t="s">
        <v>254</v>
      </c>
      <c r="AN18" s="3" t="s">
        <v>160</v>
      </c>
      <c r="AO18" s="3" t="s">
        <v>255</v>
      </c>
      <c r="AP18" s="3" t="s">
        <v>256</v>
      </c>
    </row>
    <row r="19" spans="1:42" s="2" customFormat="1" ht="22.5" customHeight="1">
      <c r="A19" s="3" t="s">
        <v>257</v>
      </c>
      <c r="B19" s="3">
        <v>2006</v>
      </c>
      <c r="C19" s="3" t="s">
        <v>258</v>
      </c>
      <c r="D19" s="3" t="s">
        <v>58</v>
      </c>
      <c r="E19" s="3" t="s">
        <v>59</v>
      </c>
      <c r="F19" s="3" t="s">
        <v>46</v>
      </c>
      <c r="G19" s="3" t="s">
        <v>47</v>
      </c>
      <c r="H19" s="3">
        <v>1</v>
      </c>
      <c r="I19" s="3" t="s">
        <v>259</v>
      </c>
      <c r="J19" s="3" t="s">
        <v>260</v>
      </c>
      <c r="K19" s="3"/>
      <c r="L19" s="3"/>
      <c r="M19" s="3"/>
      <c r="N19" s="3"/>
      <c r="O19" s="3"/>
      <c r="P19" s="3"/>
      <c r="Q19" s="3"/>
      <c r="R19" s="3"/>
      <c r="S19" s="3" t="s">
        <v>261</v>
      </c>
      <c r="T19" s="3"/>
      <c r="U19" s="3"/>
      <c r="V19" s="3"/>
      <c r="W19" s="3"/>
      <c r="X19" s="3"/>
      <c r="Y19" s="3"/>
      <c r="Z19" s="3"/>
      <c r="AA19" s="3"/>
      <c r="AB19" s="3" t="str">
        <f>"1-59140-753-2"</f>
        <v>1-59140-753-2</v>
      </c>
      <c r="AC19" s="3" t="str">
        <f>"978-1-59140-753-9"</f>
        <v>978-1-59140-753-9</v>
      </c>
      <c r="AD19" s="3" t="str">
        <f>"1-59140-755-9"</f>
        <v>1-59140-755-9</v>
      </c>
      <c r="AE19" s="3" t="str">
        <f>"978-1-59140-755-3"</f>
        <v>978-1-59140-755-3</v>
      </c>
      <c r="AF19" s="3" t="s">
        <v>160</v>
      </c>
      <c r="AG19" s="3">
        <v>472</v>
      </c>
      <c r="AH19" s="3" t="s">
        <v>262</v>
      </c>
      <c r="AI19" s="3"/>
      <c r="AJ19" s="3"/>
      <c r="AK19" s="3" t="s">
        <v>244</v>
      </c>
      <c r="AL19" s="3" t="s">
        <v>263</v>
      </c>
      <c r="AM19" s="3" t="s">
        <v>244</v>
      </c>
      <c r="AN19" s="3" t="s">
        <v>160</v>
      </c>
      <c r="AO19" s="3" t="s">
        <v>264</v>
      </c>
      <c r="AP19" s="3" t="s">
        <v>265</v>
      </c>
    </row>
    <row r="20" spans="1:42" s="2" customFormat="1" ht="22.5" customHeight="1">
      <c r="A20" s="4">
        <v>37628</v>
      </c>
      <c r="B20" s="3">
        <v>2004</v>
      </c>
      <c r="C20" s="3" t="s">
        <v>239</v>
      </c>
      <c r="D20" s="3" t="s">
        <v>44</v>
      </c>
      <c r="E20" s="3" t="s">
        <v>45</v>
      </c>
      <c r="F20" s="3" t="s">
        <v>46</v>
      </c>
      <c r="G20" s="3" t="s">
        <v>47</v>
      </c>
      <c r="H20" s="3">
        <v>1</v>
      </c>
      <c r="I20" s="3" t="s">
        <v>266</v>
      </c>
      <c r="J20" s="3" t="s">
        <v>267</v>
      </c>
      <c r="K20" s="3"/>
      <c r="L20" s="3"/>
      <c r="M20" s="3"/>
      <c r="N20" s="3"/>
      <c r="O20" s="3"/>
      <c r="P20" s="3"/>
      <c r="Q20" s="3"/>
      <c r="R20" s="3"/>
      <c r="S20" s="3"/>
      <c r="T20" s="3"/>
      <c r="U20" s="3"/>
      <c r="V20" s="3"/>
      <c r="W20" s="3"/>
      <c r="X20" s="3"/>
      <c r="Y20" s="3"/>
      <c r="Z20" s="3"/>
      <c r="AA20" s="3"/>
      <c r="AB20" s="3" t="str">
        <f>"1-59140-156-9"</f>
        <v>1-59140-156-9</v>
      </c>
      <c r="AC20" s="3" t="str">
        <f>"978-1-59140-156-8"</f>
        <v>978-1-59140-156-8</v>
      </c>
      <c r="AD20" s="3" t="str">
        <f>"1-59140-157-7"</f>
        <v>1-59140-157-7</v>
      </c>
      <c r="AE20" s="3" t="str">
        <f>"978-1-59140-157-5"</f>
        <v>978-1-59140-157-5</v>
      </c>
      <c r="AF20" s="3" t="s">
        <v>160</v>
      </c>
      <c r="AG20" s="3">
        <v>406</v>
      </c>
      <c r="AH20" s="3" t="s">
        <v>268</v>
      </c>
      <c r="AI20" s="3"/>
      <c r="AJ20" s="3"/>
      <c r="AK20" s="3" t="s">
        <v>269</v>
      </c>
      <c r="AL20" s="3" t="s">
        <v>213</v>
      </c>
      <c r="AM20" s="3" t="s">
        <v>269</v>
      </c>
      <c r="AN20" s="3" t="s">
        <v>160</v>
      </c>
      <c r="AO20" s="3" t="s">
        <v>270</v>
      </c>
      <c r="AP20" s="3" t="s">
        <v>271</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Title-List-Computer-Vision-and-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Hislop</dc:creator>
  <cp:lastModifiedBy>ahislop</cp:lastModifiedBy>
  <dcterms:created xsi:type="dcterms:W3CDTF">2014-03-23T23:42:29Z</dcterms:created>
  <dcterms:modified xsi:type="dcterms:W3CDTF">2014-03-23T23:42:30Z</dcterms:modified>
</cp:coreProperties>
</file>