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0" yWindow="1455" windowWidth="27555" windowHeight="11415"/>
  </bookViews>
  <sheets>
    <sheet name="Title-List-Collaborative-and-Vi" sheetId="1" r:id="rId1"/>
  </sheets>
  <calcPr calcId="125725"/>
</workbook>
</file>

<file path=xl/calcChain.xml><?xml version="1.0" encoding="utf-8"?>
<calcChain xmlns="http://schemas.openxmlformats.org/spreadsheetml/2006/main">
  <c r="AE20" i="1"/>
  <c r="AD20"/>
  <c r="AC20"/>
  <c r="AB20"/>
  <c r="AE19"/>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<sst xmlns="http://schemas.openxmlformats.org/spreadsheetml/2006/main" count="398" uniqueCount="250">
  <si>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</si>
  <si>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</si>
  <si>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</si>
  <si>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</si>
  <si>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</si>
  <si>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</si>
  <si>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</si>
  <si>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</si>
  <si>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</si>
  <si>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</si>
  <si>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</si>
  <si>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</si>
  <si>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</si>
  <si>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</si>
  <si>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</si>
  <si>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</si>
  <si>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</si>
  <si>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</si>
  <si>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</si>
  <si>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</si>
  <si>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</si>
  <si>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</si>
  <si>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</si>
  <si>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</si>
  <si>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</si>
  <si>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</si>
  <si>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</si>
  <si>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</si>
  <si>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</si>
  <si>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</si>
  <si>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</si>
  <si>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</si>
  <si>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</si>
  <si>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</si>
  <si>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</si>
  <si>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</si>
  <si>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</si>
  <si>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</si>
  <si>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</si>
  <si>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</si>
  <si>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</si>
  <si>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</si>
  <si>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06/30/2011</t>
  </si>
  <si>
    <t>Information Science Reference</t>
  </si>
  <si>
    <t>Business and Management</t>
  </si>
  <si>
    <t>Business and Organizational Research</t>
  </si>
  <si>
    <t>E-Collaboration</t>
  </si>
  <si>
    <t>Edited</t>
  </si>
  <si>
    <t>Business Organizations and Collaborative Web: Practices, Strategies and Patterns</t>
  </si>
  <si>
    <t>Kamna Malik</t>
  </si>
  <si>
    <t>Praveen Choudhary</t>
  </si>
  <si>
    <t>U21Global, India</t>
  </si>
  <si>
    <t>HCL Technologies, India</t>
  </si>
  <si>
    <t>N/A</t>
  </si>
  <si>
    <t>With the globalization of economies and growth of information and communication technologies (ICT), collaboration has become the key to survival. Just like individuals and mankind, business organizations also depend on collaboration for survival and growth. The concept of departments, committees, teams, etc., which are so fundamental to any organizational structure, all point to the importance of collaboration.Business Organizations and Collaborative Web: Practices, Strategies and Patterns delves deeper into identifying specific business processes and their linkage with the collaborative Web, while understanding the related implications for individuals, organizations and society. This book identifies current practices and future possibilities of making the collaborative Web a tool for business. It also presents the opportunities and challenges confronting organizations in the light of such emerging trends and should prove to be a valuable asset to strategists, managers, academicians, researchers, and students in any area of business and management.</t>
  </si>
  <si>
    <t>Applying Game Mechanisms to Idea Competitions; Blending Real and Virtual Worlds; Collaborative Applications in Business; Collaborative Journalism; Collaborative Virtual Business Events; Collaborative Web for Natural Resources Industries; Emerging Web Tools and Their Applications in Bioinformatics; Organizational Aspects of Collaborative Web; Virtual Worlds for Collaborative Meetings; Web 2.0;</t>
  </si>
  <si>
    <t>BUS007000</t>
  </si>
  <si>
    <t>BUS085000</t>
  </si>
  <si>
    <t>COM032000</t>
  </si>
  <si>
    <t>KJU</t>
  </si>
  <si>
    <t>http://services.igi-global.com/resolvedoi/resolve.aspx?doi=10.4018/978-1-60960-581-0</t>
  </si>
  <si>
    <t>http://www.igi-global.com/book/business-organizations-collaborative-web/47046</t>
  </si>
  <si>
    <t>04/30/2011</t>
  </si>
  <si>
    <t>Business Science Reference</t>
  </si>
  <si>
    <t>Human Aspects of Business</t>
  </si>
  <si>
    <t>Distributed Team Collaboration in Organizations: Emerging Tools and Practices</t>
  </si>
  <si>
    <t>Kathy L. Milhauser</t>
  </si>
  <si>
    <t>George Fox University, USA</t>
  </si>
  <si>
    <t>Distributed teams are becoming more common as organizations use new technologies to span across geographic boundaries.Distributed Team Collaboration in Organizations: Emerging Tools and Practices summarizes the challenges inherent in leading distributed teams and explores practices that are emerging to optimize distributed team performance. Learning to form and sustain high-performing distributed teams with members in multiple locations, time zones, and with diverse cultural perspectives requires new approaches to collaboration. This book highlights the new skills needed for leadership, collaboration, and cooperation and can aid organizations in developing these skills in the workforce.</t>
  </si>
  <si>
    <t>Collaborative Work; Distributed environment; Distributed team; Distributed teams and software development; Ethical leadership; Globalization and organizational practice; Knowledge Sharing; Organizational Culture; Trust development; Virtual team;</t>
  </si>
  <si>
    <t>BUS041000</t>
  </si>
  <si>
    <t>TEC000000</t>
  </si>
  <si>
    <t>KJP</t>
  </si>
  <si>
    <t>http://services.igi-global.com/resolvedoi/resolve.aspx?doi=10.4018/978-1-60960-533-9</t>
  </si>
  <si>
    <t>http://www.igi-global.com/book/distributed-team-collaboration-organizations/45965</t>
  </si>
  <si>
    <t>03/31/2011</t>
  </si>
  <si>
    <t>Social Science</t>
  </si>
  <si>
    <t>Human Aspects of Technology</t>
  </si>
  <si>
    <t>Technology for Creativity and Innovation: Tools, Techniques and Applications</t>
  </si>
  <si>
    <t>Anabela Mesquita</t>
  </si>
  <si>
    <t>ISCAP/IPP and Algoritmi Centre, University of Minho, Portugal</t>
  </si>
  <si>
    <t>It is widely accepted that organizations and individuals must be innovative and continually create new knowledge and ideas to deal with rapid change. Innovation plays an important role in not only the development of new business, process and products, but also in competitiveness and success of any organization.Technology for Creativity and Innovation: Tools, Techniques and Applications provides empirical research findings and best practices on creativity and innovation in business, organizational, and social environments. It is written for educators, academics and professionals who want to improve their understanding of creativity and innovation as well as the role technology has in shaping this discipline.</t>
  </si>
  <si>
    <t>Assessing an organization’s cultural orientation towards learning; Creative problem solving; Cultivating innovation through social relationships; Idea generation techniques; Integrating technology with the creative design process; Knowledge management and innovation; Methods to improve creativity and innovation; Organizational creativity practices in high technology industries; Self-guiding group support systems for creative problem solving tasks; Theoretical framework for creative participation;</t>
  </si>
  <si>
    <t>TEC052000</t>
  </si>
  <si>
    <t>COM079000</t>
  </si>
  <si>
    <t>UYZ</t>
  </si>
  <si>
    <t>http://services.igi-global.com/resolvedoi/resolve.aspx?doi=10.4018/978-1-60960-519-3</t>
  </si>
  <si>
    <t>http://www.igi-global.com/book/technology-creativity-innovation/47407</t>
  </si>
  <si>
    <t>10/31/2010</t>
  </si>
  <si>
    <t>Media and Communications</t>
  </si>
  <si>
    <t>Social Computing</t>
  </si>
  <si>
    <t>Technologies for Supporting Reasoning Communities and Collaborative Decision Making: Cooperative Approaches</t>
  </si>
  <si>
    <t>John Yearwood</t>
  </si>
  <si>
    <t>Andrew Stranieri</t>
  </si>
  <si>
    <t>Federation University, Australia</t>
  </si>
  <si>
    <t>University of Ballarat, Australia</t>
  </si>
  <si>
    <t>The information age has enabled unprecedented levels of data to be collected and stored. At the same time, society and organizations have become increasingly complex. Consequently, decisions in many facets have become increasingly complex but have the potential to be better informed.Technologies for Supporting Reasoning Communities and Collaborative Decision Making: Cooperative Approaches includes chapters from diverse fields of enquiry including decision science, political science, argumentation, knowledge management, cognitive psychology and business intelligence. Each chapter illustrates a perspective on group reasoning that ultimately aims to lead to a greater understanding of reasoning communities and inform technological developments.</t>
  </si>
  <si>
    <t>Cognitive tools for group decision making; Communication and group performance; Communities of practice in knowledge management; Deliberative decision-making; Deliberative democracy; Group decision making for advanced manufacturing technology; Group decision methods; Information sharing and processing in computer mediated interactions; Intersubjective reasoning; Sociometric feedback;</t>
  </si>
  <si>
    <t>SOC052000</t>
  </si>
  <si>
    <t>GTC</t>
  </si>
  <si>
    <t>http://services.igi-global.com/resolvedoi/resolve.aspx?doi=10.4018/978-1-60960-091-4</t>
  </si>
  <si>
    <t>http://www.igi-global.com/book/technologies-supporting-reasoning-communities-collaborative/41906</t>
  </si>
  <si>
    <t>06/30/2010</t>
  </si>
  <si>
    <t>Virtual Communities &amp; Virtual Reality</t>
  </si>
  <si>
    <t>Communication, Relationships and Practices in Virtual Work</t>
  </si>
  <si>
    <t>Shawn Long</t>
  </si>
  <si>
    <t>University of North Carolina Charlotte, USA</t>
  </si>
  <si>
    <t>Organizations are rapidly shifting the way that individuals conceptualize, participate, and engage in work. A significant change is how organizations are coordinating, arranging, and organizing the activities of their employees for the accomplishments of organizational goals. Communication, Relationships and Practices in Virtual Work characterizes the nuanced communication, relational, and practical dynamics that characterize virtual working in contemporary organizations. This reference work addresses virtual teams, peer relationships in virtual work, mentoring, vertical mobility, diversity in the virtual workspace, productivity and the postmodern aesthetic, and the communication practices and processes of dispersed work configurations.</t>
  </si>
  <si>
    <t>Dynamics of Virtual Teams; Human-Computer Interaction; Mobile Collaboration; Organizational Identity; Politics of Virtual Work; Power Dynamics; Surveillance in Virtual Work; Trust in Virtual Work; Virtual Mentoring; Virtual Work Environments;</t>
  </si>
  <si>
    <t>COM021030</t>
  </si>
  <si>
    <t>MED003040</t>
  </si>
  <si>
    <t>MED037000</t>
  </si>
  <si>
    <t>http://services.igi-global.com/resolvedoi/resolve.aspx?doi=10.4018/978-1-61520-979-8</t>
  </si>
  <si>
    <t>http://www.igi-global.com/book/communication-relationships-practices-virtual-work/40261</t>
  </si>
  <si>
    <t>Virtual Collaborative Writing in the Workplace: Computer-Mediated Communication Technologies and Processes</t>
  </si>
  <si>
    <t>Beth L. Hewett</t>
  </si>
  <si>
    <t>Charlotte Robidoux</t>
  </si>
  <si>
    <t>University of Maryland University College, USA</t>
  </si>
  <si>
    <t>Hewlett-Packard, USA</t>
  </si>
  <si>
    <t>Recently, there has been an increase in the need for individuals to collaborate virtually on writing projects. Writing virtually allows individuals to distribute their processes across not only an office space, but across geographic locations, as well.Virtual Collaborative Writing in the Workplace: Computer-Mediated Communication Technologies and Processes investigates the use of computer-mediated communication technologies, including everything from instant messaging and e-mail to interaction on Web pages, Webcasts, and graphical user interfaces, to facilitate effective interdependent collaboration in writing projects. This book focuses on the type of writing that typically occurs in virtual workplace settings, such as academic institutions, private and for-profit industry, and the government, in which the purpose of the writing is to convey information or argue a position rather than to socialize or entertain. What makes this book stand out from others like it is the fact that it was written collaboratively through the use of Wikis and Google Docs and that it provides a meta-analysis of the development process of the book from conception to completion.</t>
  </si>
  <si>
    <t>COM021000</t>
  </si>
  <si>
    <t>UFS</t>
  </si>
  <si>
    <t>http://services.igi-global.com/resolvedoi/resolve.aspx?doi=10.4018/978-1-60566-994-6</t>
  </si>
  <si>
    <t>http://www.igi-global.com/book/virtual-collaborative-writing-workplace/40273</t>
  </si>
  <si>
    <t>01/31/2010</t>
  </si>
  <si>
    <t>E-Collaborative Knowledge Construction: Learning from Computer-Supported and Virtual Environments</t>
  </si>
  <si>
    <t>Bernhard Ertl</t>
  </si>
  <si>
    <t>Universitat der Bundeswehr Munchen, Germany</t>
  </si>
  <si>
    <t>In today's society, the quantity of information available to learners is so vast that new strategies of information processing and exchange must be continually developed and improved.E-Collaborative Knowledge Construction: Learning from Computer-Supported and Virtual Environments explores the construction of beneficial e-collaborative knowledge environments from four vital perspectives: educational, psychological, organizational, and technical. It offers several scenarios where the implementation of e-collaborative knowledge construction is necessary and then not only presents methods for facilitating e-collaborative knowledge construction, but also provides methods for assessing its results. This exciting new publication is a must-have for academics, researchers, and professionals who dare to discover new innovations!</t>
  </si>
  <si>
    <t>Collaborative Scientific Conceptual Change; Community of Research; Distributive Cognitive Processing; E-Collaborative Knowledge Construction; Human-Computer Interaction; Human-Human Interaction; Scripting Computer-Supported Collaborative Learning; Social Web; Transactive Memory; Virtual Learning Environments;</t>
  </si>
  <si>
    <t>COM066000</t>
  </si>
  <si>
    <t>COM070000</t>
  </si>
  <si>
    <t>http://services.igi-global.com/resolvedoi/resolve.aspx?doi=10.4018/978-1-61520-729-9</t>
  </si>
  <si>
    <t>http://www.igi-global.com/book/collaborative-knowledge-construction/37264</t>
  </si>
  <si>
    <t>11/30/2008</t>
  </si>
  <si>
    <t>Handbook of Research on Electronic Collaboration and Organizational Synergy</t>
  </si>
  <si>
    <t>Janet Salmons</t>
  </si>
  <si>
    <t>Lynn Wilson</t>
  </si>
  <si>
    <t>Vision2lead, Inc. and Capella University, USA</t>
  </si>
  <si>
    <t>SeaTrust Institute, USA</t>
  </si>
  <si>
    <t>Collaboration among organizations in the digitally connected 21st century society often requires electronic communications within and across fields to facilitate superior outcomes that would not be possible without the power of communication technologies. The Handbook of Research on Electronic Collaboration and Organizational Synergy offers exhaustive research on collaborations in education, business, and the government and social sectors. Through 50 in-depth research contributions by multidisciplinary scholars from 16 countries, this unique collection identifies areas where previous theories, literature, research methods, and approaches need to be updated to acknowledge the changes now emerging in a digitally connected global economy and society.</t>
  </si>
  <si>
    <t>Collaborative action research; Collaborative commerce; Collaborative e-learning; Collaborative partnerships; Collaborative synergy; Collective identity; Collective memory with community repository; Computer mentoring; Digital global frontier; Digital technology collaboration; Distance Education; Distributed cognition; E-research collaboration; E-social constructivism; Electronic collaboration; Electronic commerce adoption; Global collaboration education; Hybrid synergy; Inter-cultural learning; Interdisciplinary collaboration; Interorganizational collaboration; Networks and communities of practice; Online collaborative integration; Organizational synergy; Relational synergy; Technology enhanced collaborative leadership development; University techscapes; Virtual classroom; Virtual knowledge working; Virtual multicultural teams;</t>
  </si>
  <si>
    <t>50 authoritative contributions by over 100 of the world’s leading experts in electronic collaboration from 16 countries Comprehensive coverage of each specific topic, highlighting recent trends and describing the latest advances in the field More than 1,800 references to existing literature and research on electronic collaboration A compendium of over 340 key terms with detailed definitions Organized by topic and indexed, making it a convenient method of reference for all IT/IS scholars and professionals Cross-referencing of key terms, figures, and information pertinent to electronic collaboration Learn more about the book, editors, and contributors by viewing the following webinars (click here to view): Online Symposium on E-Collaboration Online Collaborative Integration: Working Across Disciplines Electronic Collaboration Within And Across Organizations Studying Electronic Collaboration: Research, Theories And Methods International, Cross-Cultural Electronic Collaboration</t>
  </si>
  <si>
    <t>COM043000</t>
  </si>
  <si>
    <t>http://services.igi-global.com/resolvedoi/resolve.aspx?doi=10.4018/978-1-60566-106-3</t>
  </si>
  <si>
    <t>http://www.igi-global.com/book/handbook-research-electronic-collaboration-organizational/463</t>
  </si>
  <si>
    <t>06/30/2008</t>
  </si>
  <si>
    <t>Computer Science and Information Technology</t>
  </si>
  <si>
    <t>Web Technologies</t>
  </si>
  <si>
    <t>Emerging Technologies for Semantic Work Environments: Techniques, Methods, and Applications</t>
  </si>
  <si>
    <t>Jörg Rech</t>
  </si>
  <si>
    <t>Björn Decker</t>
  </si>
  <si>
    <t>Eric Ras</t>
  </si>
  <si>
    <t>Fraunhofer Institute for Experimental Software Engineering, Germany</t>
  </si>
  <si>
    <t>Today's work is characterized by a high degree of innovation and thus demands a thorough overview of relevant knowledge in the world and in organizations. Semantic Work Environments support the work of the user by collecting knowledge about needs and providing processed and improved knowledge to be integrated into work.Emerging Technologies for Semantic Work Environments: Techniques, Methods, and Applications describes an overview of the emerging field of Semantic Work Environments by combining various research studies and underlining the similarities between different processes, issues and approaches in order to provide the reader with techniques, methods, and applications of the study.</t>
  </si>
  <si>
    <t>21st century journalism; Data modeling; DeepaMehta; Knowledge Management; Learning in process approach; Library help desk service; Semantic project-driven work environments; Semantic social software; Semantic Web; Semantic Wiki; Semantic work environments; Semantic work support; Semi-automatic semantic annotation; Social semantic collaboration; Web 2.0;</t>
  </si>
  <si>
    <t>COM039000</t>
  </si>
  <si>
    <t>LAN016000</t>
  </si>
  <si>
    <t>http://services.igi-global.com/resolvedoi/resolve.aspx?doi=10.4018/978-1-59904-877-2</t>
  </si>
  <si>
    <t>http://www.igi-global.com/book/emerging-technologies-semantic-work-environments/337</t>
  </si>
  <si>
    <t>04/30/2008</t>
  </si>
  <si>
    <t>Human Resources Development</t>
  </si>
  <si>
    <t>Handbook of Research on Virtual Workplaces and the New Nature of Business Practices</t>
  </si>
  <si>
    <t>Pavel Zemliansky</t>
  </si>
  <si>
    <t>Kirk St.Amant</t>
  </si>
  <si>
    <t>James Madison University, USA</t>
  </si>
  <si>
    <t>East Carolina University, USA</t>
  </si>
  <si>
    <t>At one time, the office was a physical place, and employees congregated in the same location to work together on projects. The advent of the Internet and the World Wide Web, however, not only made the unthinkable possible, it forever changed the way persons view both the office and work.The Handbook of Research on Virtual Workplaces and the New Nature of Business Practices compiles authoritative research from 51 scholars from 17 countries, covering the issues surrounding the influx of information technology to the office environment, from choice and effective use of technologies to necessary participants in the virtual workplace.</t>
  </si>
  <si>
    <t>Business Process Modeling; Collaborative information technologies; Computer-Mediated Communication; Cultural implications; Digital divide; Distance internships; Distributed virtual organizations; Education in the virtual workplace; Effectiveness of collaborative technologies; Employee privacy in virtual workplaces; Foundations of the virtual workplace; Future of virtual workplaces; Global virtual teams; High-tech labor; Instant messaging in the workplace; Instructional Design; Intelligent knowledge exchange; Intranet; Knowledge Transfer; Meta-communication; Mixed media opportunities; Online training; Organizational virtuality; Parawork; Plagiarism of online content; Professional e-mail communication; Role of virtual team leader; Successful virtual communication; Support of virtual workplaces; Telecommuting; Telemedicine; Transformative learning; Ubiquitous connectivity; Virtual classrooms; Virtual employees with disabilities; Virtual identity; Virtual Marketing; Virtual office; Virtual</t>
  </si>
  <si>
    <t>51 authoritative contributions by 83 of the world’s leading experts in virtual workplaces from 17 countries Comprehensive coverage of each specific topic, highlighting recent trends and describing the latest advances in the field More than 1,700 references to existing literature and research on virtual workplaces A compendium of over 400 key terms with detailed definitions Organized by topic and indexed, making it a convenient method of reference for all IT/IS scholars and professionals Cross-referencing of key terms, figures, and information pertinent to virtual workplaces</t>
  </si>
  <si>
    <t>LAN025000</t>
  </si>
  <si>
    <t>COM000000</t>
  </si>
  <si>
    <t>http://services.igi-global.com/resolvedoi/resolve.aspx?doi=10.4018/978-1-59904-893-2</t>
  </si>
  <si>
    <t>http://www.igi-global.com/book/handbook-research-virtual-workplaces-new/516</t>
  </si>
  <si>
    <t>11/30/2007</t>
  </si>
  <si>
    <t>E-Collaboration in Modern Organizations: Initiating and Managing Distributed Projects</t>
  </si>
  <si>
    <t>Ned Kock</t>
  </si>
  <si>
    <t>Texas A&amp;M International University, USA</t>
  </si>
  <si>
    <t>E-Collaboration in Modern Organizations: Initiating and Managing Distributed Projects combines comprehensive research related to e-collaboration in modern organizations, emphasizing topics relevant to those involved in initiating and managing distributed projects. Providing authoritative content to scholars, researchers, and practitioners, this book specifically describes conceptual and theoretical issues that have implications for distributed project management, implications surrounding the use of e-collaborative environments for distributed projects, and emerging issues and debate related directly and indirectly to e-collaboration support for distributed project management.</t>
  </si>
  <si>
    <t>Collaborative working environments; Computer mediated collaboration; Computer-mediated knowledge sharing; E-collaboration concepts; Group decision support systems; Implementation of e-collaboration; Interactive e-learning environments; Knowledge Transfer; Social informatics framework; Virtual Environments;</t>
  </si>
  <si>
    <t>Over 140 authoritative contributions by 285 of the world’s leading experts in e-collaboration Comprehensive coverage of each specific topic, highlighting recent trends and describing the latest advances in the field A compendium of key terms with detailed definitions References to existing literature and research on e-collaboration Organized by topic and indexed, making it a convenient method of reference for all IT/IS scholars and professionals Cross-referencing of key terms, figures, and information pertinent to e-collaboration</t>
  </si>
  <si>
    <t>http://services.igi-global.com/resolvedoi/resolve.aspx?doi=10.4018/978-1-59904-825-3</t>
  </si>
  <si>
    <t>http://www.igi-global.com/book/collaboration-modern-organizations/293</t>
  </si>
  <si>
    <t>05/31/2007</t>
  </si>
  <si>
    <t>Higher Creativity for Virtual Teams: Developing Platforms for Co-Creation</t>
  </si>
  <si>
    <t>Steven P. MacGregor</t>
  </si>
  <si>
    <t>Teresa Torres-Coronas</t>
  </si>
  <si>
    <t>IESE Business School, Barcelona</t>
  </si>
  <si>
    <t>Universitat Rovira i Virgili, Spain</t>
  </si>
  <si>
    <t>Advances in information communication technology tools are set against a backdrop of globalizing industries and markets, and international mergers, takeovers, and alliances, which invariably lead to more widely distributed collaboration, both formal and informal. The concept of creativity is often at the core of such proactive decisions.Higher Creativity for Virtual Teams: Developing Platforms for Co-Creation collects a defining body of research on the concept of creativity as a specific objective for virtual teams. The international authorities contributing to this Premier Reference Source present a complete set of tools and technologies aimed at leveraging ideas from different locations in an organization to harness creativity and deliver innovation. By providing a comprehensive reference to the state of research in the field, this reference work adds immense value to libraries worldwide.</t>
  </si>
  <si>
    <t>Asynchronous virtual teams; Creativity in virtual teams; Design dialogue; Dispersed product development teams; Enabling creative virtual teams in SMEs; Global virtual project teams; iCE – interactive co-innovation environment; Media ensembles and new product team creativity; Rethinking virtual teams for streamlined development; Spatial environments; Tools and technology to support creativity in virtual teams; Virtual Collaboration; Virtual design organizations; Virtual teams in practice;</t>
  </si>
  <si>
    <t>http://services.igi-global.com/resolvedoi/resolve.aspx?doi=10.4018/978-1-59904-129-2</t>
  </si>
  <si>
    <t>http://www.igi-global.com/book/higher-creativity-virtual-teams/529</t>
  </si>
  <si>
    <t>12/31/2006</t>
  </si>
  <si>
    <t>Idea Group Publishing</t>
  </si>
  <si>
    <t>Knowledge and Technology Management in Virtual Organizations: Issues, Trends, Opportunities and Solutions</t>
  </si>
  <si>
    <t>Goran D. Putnik</t>
  </si>
  <si>
    <t>Maria Manuela Cruz-Cunha</t>
  </si>
  <si>
    <t>University of Minho, Portugal</t>
  </si>
  <si>
    <t>Polytechnic Institute of Cavado and Ave, Portugal</t>
  </si>
  <si>
    <t>Knowledge and Technology Management in Virtual Organizations: Issues, Trends, Opportunities and Solutions presents a collection of the most recent contributions in the areas of organization, knowledge, and technology management in the context of virtual enterprises. This book contains important and in-depth information on four dimensions: semantic, managerial, technological, and social. The semantic dimensions covered in this book are ontological and organizational approaches, concepts, organizational models, and knowledge management models. In respect to managerial dimensions, this book covers process management, integration management, relationship management, process integration, knowledge management, technology integration management, and information integration.Knowledge and Technology Management in Virtual Organizations: Issues, Trends, Opportunities and Solutions presents the technological dimension by explaining the infrastructures and technologies to support technology and information integration standards and protocols. Lastly, this title highlights the social dimension, including human resources management, human resources integration, social issues, social impact, social requirements, and communities of knowledge.</t>
  </si>
  <si>
    <t>COM064000</t>
  </si>
  <si>
    <t>http://services.igi-global.com/resolvedoi/resolve.aspx?doi=10.4018/978-1-59904-165-0</t>
  </si>
  <si>
    <t>http://www.igi-global.com/book/knowledge-technology-management-virtual-organizations/671</t>
  </si>
  <si>
    <t>07/31/2006</t>
  </si>
  <si>
    <t>Managing IT Professionals in the Internet Age</t>
  </si>
  <si>
    <t>Pak Yoong</t>
  </si>
  <si>
    <t>Sid Huff</t>
  </si>
  <si>
    <t>Victoria University of Wellington, New Zealand</t>
  </si>
  <si>
    <t>The nature of information technology work has changed dramatically in the past decade. The rise of the Internet has driven massive shifts in both what IT people are asked to do, and how they are required to do it. The Internet has made possible such far-reaching phenomena as electronic commerce, outsourcing and offshoring, new styles of programming and system development, virtual work, virtual communities, and real-time communications. Managing IT Professionals in the Internet Age explores these impacts, and the ways in which the work life of IT professionals – from the perspectives of both the individual worker, as well as managers – has had to change and adapt to the Internet Age.</t>
  </si>
  <si>
    <t>BUS030000</t>
  </si>
  <si>
    <t>http://services.igi-global.com/resolvedoi/resolve.aspx?doi=10.4018/978-1-59140-917-5</t>
  </si>
  <si>
    <t>http://www.igi-global.com/book/managing-professionals-internet-age/726</t>
  </si>
  <si>
    <t>04/30/2005</t>
  </si>
  <si>
    <t>Authored</t>
  </si>
  <si>
    <t>Business Process Improvement Through E-Collaboration: Knowledge Sharing Through the Use of Virtual Groups</t>
  </si>
  <si>
    <t>Business Process Improvement Through E-Collaboration: Knowledge Sharing Through the Use of Virtual Groups is written around two main theses. The first is that business process improvement, a key element of the most influential management movements since the 1980s, can itself be considerably improved by the use of information technology. The second is that process improvement affects organizational knowledge sharing in a non-linear way, and that the use of e-collaboration technologies can boost this influence by increasing the breadth and speed of knowledge dissemination in organizations. Business Process Improvement Through E-Collaboration: Knowledge Sharing Through the Use of Virtual Groups discusses key findings in connection with effects of e-collaboration technologies on business process improvement groups, making this book an important tool for academia and businesses everywhere.</t>
  </si>
  <si>
    <t>COM053000</t>
  </si>
  <si>
    <t>http://services.igi-global.com/resolvedoi/resolve.aspx?doi=10.4018/978-1-59140-357-9</t>
  </si>
  <si>
    <t>http://www.igi-global.com/book/business-process-improvement-through-collaboration/119</t>
  </si>
  <si>
    <t>IRM Press</t>
  </si>
  <si>
    <t>Working Virtually: Challenges of Virtual Teams</t>
  </si>
  <si>
    <t>Robert Jones</t>
  </si>
  <si>
    <t>Rob Oyung</t>
  </si>
  <si>
    <t>Lise Shade Pace</t>
  </si>
  <si>
    <t>Virtual teams have been used to leverage scarce and distributed resources for many years. Expense reductions, health epidemics, air travel safety, and complex supply chains have only intensified this need. General best practices for leading and participating in virtual teams are well known but why are there still misconceptions about their effectiveness? What drives the notion that “face to face is always better”? How can groups and individuals take the most advantage of virtual teams through the appropriate use of technology? Working Virtually: Challenges of Virtual Teams provides an in-depth, practical perspective on the growing dependence of virtual teams and how to best exploit them. Based on years of direct experience in managing and participating in virtual teams, as well as developing solutions to help virtual teams be more effective, the authors have provided unique insight that can be leveraged to help you get the most of your virtual teams.</t>
  </si>
  <si>
    <t>EDU039000</t>
  </si>
  <si>
    <t>COM060130</t>
  </si>
  <si>
    <t>http://services.igi-global.com/resolvedoi/resolve.aspx?doi=10.4018/978-1-59140-585-6</t>
  </si>
  <si>
    <t>http://www.igi-global.com/book/working-virtually-challenges-virtual-teams/1068</t>
  </si>
  <si>
    <t>11/30/2004</t>
  </si>
  <si>
    <t>Electronic Monitoring in the Workplace: Controversies and Solutions</t>
  </si>
  <si>
    <t>John Weckert</t>
  </si>
  <si>
    <t>The use of new technologies, coupled with the fact that there is an increasing amount of work being done on-line, whether on the Internet, intranets, LANs or other networks, has made extensive employee monitoring by employers inexpensive and easy. Employers have legitimate concerns about the efficiency of their employees, of the quality of the goods or services produced, and in relation to security. Additionally, monitoring can assist in employee health and safety, help reduce or eliminate sexual, racial and other forms of harassment, reveal areas in which training is required, and reduce the potential for crime, corruption, and other illegal activities. There is rising concern about the rights of employees, especially with respect to their rights to privacy, but also, for example, with respect to questions of justice and employee autonomy and dignity, to the legitimacy of some informed consent, to respect for employees as persons, and to trust. Clearly there are conflicting rights and interests. Ways need to be found to resolve these conflicts in a manner that is fair to all. This book contributes to the debate and will point the way toward some solutions. The contributors come from a variety of disciplines, countries, and cultures, and so bring a wide range of perspectives to the issues.</t>
  </si>
  <si>
    <t>COM051300</t>
  </si>
  <si>
    <t>COM051230</t>
  </si>
  <si>
    <t>http://services.igi-global.com/resolvedoi/resolve.aspx?doi=10.4018/978-1-59140-456-9</t>
  </si>
  <si>
    <t>http://www.igi-global.com/book/electronic-monitoring-workplace/328</t>
  </si>
  <si>
    <t>10/31/2004</t>
  </si>
  <si>
    <t>Information Science Publishing</t>
  </si>
  <si>
    <t>Internet-Based Workplace Communications: Industry and Academic Applications</t>
  </si>
  <si>
    <t>Internet-Based Workplace Communications: Industry and Academic Applications examines the different ways in which online media are becoming a part of and affecting educational and professional writing practices. By overvieiwng how Internet-based technologies affect the communication process, this timely book provides educators with a synopsis of the tools and techniques that could be applied to a variety of educational and professional activities. Similarly, by covering the uses of online media in communication education, this book provides employers with insights related to the Internet-related discourse skills of prospective employees. This book serves as a bridge between educational developments and industry practices, and readers from a broad range of backgrounds learn of different concepts, technologies, and techniques that can affect the online communication process.</t>
  </si>
  <si>
    <t>COM005000</t>
  </si>
  <si>
    <t>http://services.igi-global.com/resolvedoi/resolve.aspx?doi=10.4018/978-1-59140-521-4</t>
  </si>
  <si>
    <t>http://www.igi-global.com/book/internet-based-workplace-communications/652</t>
  </si>
  <si>
    <t>E-Collaborations and Virtual Organizations</t>
  </si>
  <si>
    <t>Michelle W.L. Fong</t>
  </si>
  <si>
    <t>E-Collaboration promotes interaction between people over the Internet, and is vital in virtual organization arrangements where people co-exist or work together, independent of time and location. E-Collaborations and Virtual Organizations covers a broad range of topics, from underlying technological structures to fundamental mechanisms that are relevant to e-Collaboration and virtual organizations. The chapters in this book present some of the current work in the field and represent a resource upon which knowledge, lessons, and views can be drawn upon for consideration and applications in the virtual world.</t>
  </si>
  <si>
    <t>http://services.igi-global.com/resolvedoi/resolve.aspx?doi=10.4018/978-1-59140-285-5</t>
  </si>
  <si>
    <t>http://www.igi-global.com/book/collaborations-virtual-organizations/294</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</si>
</sst>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20"/>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2" width="21.42578125" style="1" customWidth="1"/>
    <col min="13" max="18" width="21.42578125" style="1" hidden="1" customWidth="1"/>
    <col min="19" max="21" width="21.42578125" style="1" customWidth="1"/>
    <col min="22"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2011</v>
      </c>
      <c r="C2" s="3" t="s">
        <v>43</v>
      </c>
      <c r="D2" s="3" t="s">
        <v>44</v>
      </c>
      <c r="E2" s="3" t="s">
        <v>45</v>
      </c>
      <c r="F2" s="3" t="s">
        <v>46</v>
      </c>
      <c r="G2" s="3" t="s">
        <v>47</v>
      </c>
      <c r="H2" s="3">
        <v>1</v>
      </c>
      <c r="I2" s="3" t="s">
        <v>48</v>
      </c>
      <c r="J2" s="3" t="s">
        <v>49</v>
      </c>
      <c r="K2" s="3" t="s">
        <v>50</v>
      </c>
      <c r="L2" s="3"/>
      <c r="M2" s="3"/>
      <c r="N2" s="3"/>
      <c r="O2" s="3"/>
      <c r="P2" s="3"/>
      <c r="Q2" s="3"/>
      <c r="R2" s="3"/>
      <c r="S2" s="3" t="s">
        <v>51</v>
      </c>
      <c r="T2" s="3" t="s">
        <v>52</v>
      </c>
      <c r="U2" s="3"/>
      <c r="V2" s="3"/>
      <c r="W2" s="3"/>
      <c r="X2" s="3"/>
      <c r="Y2" s="3"/>
      <c r="Z2" s="3"/>
      <c r="AA2" s="3"/>
      <c r="AB2" s="3" t="str">
        <f>"1-60960-581-0"</f>
        <v>1-60960-581-0</v>
      </c>
      <c r="AC2" s="3" t="str">
        <f>"978-1-60960-581-0"</f>
        <v>978-1-60960-581-0</v>
      </c>
      <c r="AD2" s="3" t="str">
        <f>"1-60960-582-9"</f>
        <v>1-60960-582-9</v>
      </c>
      <c r="AE2" s="3" t="str">
        <f>"978-1-60960-582-7"</f>
        <v>978-1-60960-582-7</v>
      </c>
      <c r="AF2" s="3" t="s">
        <v>53</v>
      </c>
      <c r="AG2" s="3">
        <v>342</v>
      </c>
      <c r="AH2" s="3" t="s">
        <v>54</v>
      </c>
      <c r="AI2" s="3" t="s">
        <v>55</v>
      </c>
      <c r="AJ2" s="3"/>
      <c r="AK2" s="3" t="s">
        <v>56</v>
      </c>
      <c r="AL2" s="3" t="s">
        <v>57</v>
      </c>
      <c r="AM2" s="3" t="s">
        <v>58</v>
      </c>
      <c r="AN2" s="3" t="s">
        <v>59</v>
      </c>
      <c r="AO2" s="3" t="s">
        <v>60</v>
      </c>
      <c r="AP2" s="3" t="s">
        <v>61</v>
      </c>
    </row>
    <row r="3" spans="1:42" s="2" customFormat="1" ht="22.5" customHeight="1">
      <c r="A3" s="3" t="s">
        <v>62</v>
      </c>
      <c r="B3" s="3">
        <v>2011</v>
      </c>
      <c r="C3" s="3" t="s">
        <v>63</v>
      </c>
      <c r="D3" s="3" t="s">
        <v>44</v>
      </c>
      <c r="E3" s="3" t="s">
        <v>64</v>
      </c>
      <c r="F3" s="3" t="s">
        <v>64</v>
      </c>
      <c r="G3" s="3" t="s">
        <v>47</v>
      </c>
      <c r="H3" s="3">
        <v>1</v>
      </c>
      <c r="I3" s="3" t="s">
        <v>65</v>
      </c>
      <c r="J3" s="3" t="s">
        <v>66</v>
      </c>
      <c r="K3" s="3"/>
      <c r="L3" s="3"/>
      <c r="M3" s="3"/>
      <c r="N3" s="3"/>
      <c r="O3" s="3"/>
      <c r="P3" s="3"/>
      <c r="Q3" s="3"/>
      <c r="R3" s="3"/>
      <c r="S3" s="3" t="s">
        <v>67</v>
      </c>
      <c r="T3" s="3"/>
      <c r="U3" s="3"/>
      <c r="V3" s="3"/>
      <c r="W3" s="3"/>
      <c r="X3" s="3"/>
      <c r="Y3" s="3"/>
      <c r="Z3" s="3"/>
      <c r="AA3" s="3"/>
      <c r="AB3" s="3" t="str">
        <f>"1-60960-533-0"</f>
        <v>1-60960-533-0</v>
      </c>
      <c r="AC3" s="3" t="str">
        <f>"978-1-60960-533-9"</f>
        <v>978-1-60960-533-9</v>
      </c>
      <c r="AD3" s="3" t="str">
        <f>"1-60960-534-9"</f>
        <v>1-60960-534-9</v>
      </c>
      <c r="AE3" s="3" t="str">
        <f>"978-1-60960-534-6"</f>
        <v>978-1-60960-534-6</v>
      </c>
      <c r="AF3" s="3" t="s">
        <v>53</v>
      </c>
      <c r="AG3" s="3">
        <v>336</v>
      </c>
      <c r="AH3" s="3" t="s">
        <v>68</v>
      </c>
      <c r="AI3" s="3" t="s">
        <v>69</v>
      </c>
      <c r="AJ3" s="3"/>
      <c r="AK3" s="3" t="s">
        <v>56</v>
      </c>
      <c r="AL3" s="3" t="s">
        <v>70</v>
      </c>
      <c r="AM3" s="3" t="s">
        <v>71</v>
      </c>
      <c r="AN3" s="3" t="s">
        <v>72</v>
      </c>
      <c r="AO3" s="3" t="s">
        <v>73</v>
      </c>
      <c r="AP3" s="3" t="s">
        <v>74</v>
      </c>
    </row>
    <row r="4" spans="1:42" s="2" customFormat="1" ht="22.5" customHeight="1">
      <c r="A4" s="3" t="s">
        <v>75</v>
      </c>
      <c r="B4" s="3">
        <v>2011</v>
      </c>
      <c r="C4" s="3" t="s">
        <v>43</v>
      </c>
      <c r="D4" s="3" t="s">
        <v>76</v>
      </c>
      <c r="E4" s="3" t="s">
        <v>77</v>
      </c>
      <c r="F4" s="3" t="s">
        <v>77</v>
      </c>
      <c r="G4" s="3" t="s">
        <v>47</v>
      </c>
      <c r="H4" s="3">
        <v>1</v>
      </c>
      <c r="I4" s="3" t="s">
        <v>78</v>
      </c>
      <c r="J4" s="3" t="s">
        <v>79</v>
      </c>
      <c r="K4" s="3"/>
      <c r="L4" s="3"/>
      <c r="M4" s="3"/>
      <c r="N4" s="3"/>
      <c r="O4" s="3"/>
      <c r="P4" s="3"/>
      <c r="Q4" s="3"/>
      <c r="R4" s="3"/>
      <c r="S4" s="3" t="s">
        <v>80</v>
      </c>
      <c r="T4" s="3"/>
      <c r="U4" s="3"/>
      <c r="V4" s="3"/>
      <c r="W4" s="3"/>
      <c r="X4" s="3"/>
      <c r="Y4" s="3"/>
      <c r="Z4" s="3"/>
      <c r="AA4" s="3"/>
      <c r="AB4" s="3" t="str">
        <f>"1-60960-519-5"</f>
        <v>1-60960-519-5</v>
      </c>
      <c r="AC4" s="3" t="str">
        <f>"978-1-60960-519-3"</f>
        <v>978-1-60960-519-3</v>
      </c>
      <c r="AD4" s="3" t="str">
        <f>"1-60960-520-9"</f>
        <v>1-60960-520-9</v>
      </c>
      <c r="AE4" s="3" t="str">
        <f>"978-1-60960-520-9"</f>
        <v>978-1-60960-520-9</v>
      </c>
      <c r="AF4" s="3" t="s">
        <v>53</v>
      </c>
      <c r="AG4" s="3">
        <v>426</v>
      </c>
      <c r="AH4" s="3" t="s">
        <v>81</v>
      </c>
      <c r="AI4" s="3" t="s">
        <v>82</v>
      </c>
      <c r="AJ4" s="3"/>
      <c r="AK4" s="3" t="s">
        <v>83</v>
      </c>
      <c r="AL4" s="3" t="s">
        <v>84</v>
      </c>
      <c r="AM4" s="3" t="s">
        <v>83</v>
      </c>
      <c r="AN4" s="3" t="s">
        <v>85</v>
      </c>
      <c r="AO4" s="3" t="s">
        <v>86</v>
      </c>
      <c r="AP4" s="3" t="s">
        <v>87</v>
      </c>
    </row>
    <row r="5" spans="1:42" s="2" customFormat="1" ht="22.5" customHeight="1">
      <c r="A5" s="3" t="s">
        <v>88</v>
      </c>
      <c r="B5" s="3">
        <v>2011</v>
      </c>
      <c r="C5" s="3" t="s">
        <v>43</v>
      </c>
      <c r="D5" s="3" t="s">
        <v>89</v>
      </c>
      <c r="E5" s="3" t="s">
        <v>90</v>
      </c>
      <c r="F5" s="3" t="s">
        <v>46</v>
      </c>
      <c r="G5" s="3" t="s">
        <v>47</v>
      </c>
      <c r="H5" s="3">
        <v>1</v>
      </c>
      <c r="I5" s="3" t="s">
        <v>91</v>
      </c>
      <c r="J5" s="3" t="s">
        <v>92</v>
      </c>
      <c r="K5" s="3" t="s">
        <v>93</v>
      </c>
      <c r="L5" s="3"/>
      <c r="M5" s="3"/>
      <c r="N5" s="3"/>
      <c r="O5" s="3"/>
      <c r="P5" s="3"/>
      <c r="Q5" s="3"/>
      <c r="R5" s="3"/>
      <c r="S5" s="3" t="s">
        <v>94</v>
      </c>
      <c r="T5" s="3" t="s">
        <v>95</v>
      </c>
      <c r="U5" s="3"/>
      <c r="V5" s="3"/>
      <c r="W5" s="3"/>
      <c r="X5" s="3"/>
      <c r="Y5" s="3"/>
      <c r="Z5" s="3"/>
      <c r="AA5" s="3"/>
      <c r="AB5" s="3" t="str">
        <f>"1-60960-091-6"</f>
        <v>1-60960-091-6</v>
      </c>
      <c r="AC5" s="3" t="str">
        <f>"978-1-60960-091-4"</f>
        <v>978-1-60960-091-4</v>
      </c>
      <c r="AD5" s="3" t="str">
        <f>"1-60960-093-2"</f>
        <v>1-60960-093-2</v>
      </c>
      <c r="AE5" s="3" t="str">
        <f>"978-1-60960-093-8"</f>
        <v>978-1-60960-093-8</v>
      </c>
      <c r="AF5" s="3" t="s">
        <v>53</v>
      </c>
      <c r="AG5" s="3">
        <v>498</v>
      </c>
      <c r="AH5" s="3" t="s">
        <v>96</v>
      </c>
      <c r="AI5" s="3" t="s">
        <v>97</v>
      </c>
      <c r="AJ5" s="3"/>
      <c r="AK5" s="3" t="s">
        <v>98</v>
      </c>
      <c r="AL5" s="3" t="s">
        <v>98</v>
      </c>
      <c r="AM5" s="3" t="s">
        <v>83</v>
      </c>
      <c r="AN5" s="3" t="s">
        <v>99</v>
      </c>
      <c r="AO5" s="3" t="s">
        <v>100</v>
      </c>
      <c r="AP5" s="3" t="s">
        <v>101</v>
      </c>
    </row>
    <row r="6" spans="1:42" s="2" customFormat="1" ht="22.5" customHeight="1">
      <c r="A6" s="3" t="s">
        <v>102</v>
      </c>
      <c r="B6" s="3">
        <v>2010</v>
      </c>
      <c r="C6" s="3" t="s">
        <v>43</v>
      </c>
      <c r="D6" s="3" t="s">
        <v>89</v>
      </c>
      <c r="E6" s="3" t="s">
        <v>90</v>
      </c>
      <c r="F6" s="3" t="s">
        <v>103</v>
      </c>
      <c r="G6" s="3" t="s">
        <v>47</v>
      </c>
      <c r="H6" s="3">
        <v>1</v>
      </c>
      <c r="I6" s="3" t="s">
        <v>104</v>
      </c>
      <c r="J6" s="3" t="s">
        <v>105</v>
      </c>
      <c r="K6" s="3"/>
      <c r="L6" s="3"/>
      <c r="M6" s="3"/>
      <c r="N6" s="3"/>
      <c r="O6" s="3"/>
      <c r="P6" s="3"/>
      <c r="Q6" s="3"/>
      <c r="R6" s="3"/>
      <c r="S6" s="3" t="s">
        <v>106</v>
      </c>
      <c r="T6" s="3"/>
      <c r="U6" s="3"/>
      <c r="V6" s="3"/>
      <c r="W6" s="3"/>
      <c r="X6" s="3"/>
      <c r="Y6" s="3"/>
      <c r="Z6" s="3"/>
      <c r="AA6" s="3"/>
      <c r="AB6" s="3" t="str">
        <f>"1-61520-979-4"</f>
        <v>1-61520-979-4</v>
      </c>
      <c r="AC6" s="3" t="str">
        <f>"978-1-61520-979-8"</f>
        <v>978-1-61520-979-8</v>
      </c>
      <c r="AD6" s="3" t="str">
        <f>"1-61520-980-8"</f>
        <v>1-61520-980-8</v>
      </c>
      <c r="AE6" s="3" t="str">
        <f>"978-1-61520-980-4"</f>
        <v>978-1-61520-980-4</v>
      </c>
      <c r="AF6" s="3" t="s">
        <v>53</v>
      </c>
      <c r="AG6" s="3">
        <v>388</v>
      </c>
      <c r="AH6" s="3" t="s">
        <v>107</v>
      </c>
      <c r="AI6" s="3" t="s">
        <v>108</v>
      </c>
      <c r="AJ6" s="3"/>
      <c r="AK6" s="3" t="s">
        <v>109</v>
      </c>
      <c r="AL6" s="3" t="s">
        <v>110</v>
      </c>
      <c r="AM6" s="3" t="s">
        <v>111</v>
      </c>
      <c r="AN6" s="3" t="s">
        <v>85</v>
      </c>
      <c r="AO6" s="3" t="s">
        <v>112</v>
      </c>
      <c r="AP6" s="3" t="s">
        <v>113</v>
      </c>
    </row>
    <row r="7" spans="1:42" s="2" customFormat="1" ht="22.5" customHeight="1">
      <c r="A7" s="3" t="s">
        <v>102</v>
      </c>
      <c r="B7" s="3">
        <v>2010</v>
      </c>
      <c r="C7" s="3" t="s">
        <v>43</v>
      </c>
      <c r="D7" s="3" t="s">
        <v>89</v>
      </c>
      <c r="E7" s="3" t="s">
        <v>90</v>
      </c>
      <c r="F7" s="3" t="s">
        <v>46</v>
      </c>
      <c r="G7" s="3" t="s">
        <v>47</v>
      </c>
      <c r="H7" s="3">
        <v>1</v>
      </c>
      <c r="I7" s="3" t="s">
        <v>114</v>
      </c>
      <c r="J7" s="3" t="s">
        <v>115</v>
      </c>
      <c r="K7" s="3" t="s">
        <v>116</v>
      </c>
      <c r="L7" s="3"/>
      <c r="M7" s="3"/>
      <c r="N7" s="3"/>
      <c r="O7" s="3"/>
      <c r="P7" s="3"/>
      <c r="Q7" s="3"/>
      <c r="R7" s="3"/>
      <c r="S7" s="3" t="s">
        <v>117</v>
      </c>
      <c r="T7" s="3" t="s">
        <v>118</v>
      </c>
      <c r="U7" s="3"/>
      <c r="V7" s="3"/>
      <c r="W7" s="3"/>
      <c r="X7" s="3"/>
      <c r="Y7" s="3"/>
      <c r="Z7" s="3"/>
      <c r="AA7" s="3"/>
      <c r="AB7" s="3" t="str">
        <f>"1-60566-994-6"</f>
        <v>1-60566-994-6</v>
      </c>
      <c r="AC7" s="3" t="str">
        <f>"978-1-60566-994-6"</f>
        <v>978-1-60566-994-6</v>
      </c>
      <c r="AD7" s="3" t="str">
        <f>"1-60566-995-4"</f>
        <v>1-60566-995-4</v>
      </c>
      <c r="AE7" s="3" t="str">
        <f>"978-1-60566-995-3"</f>
        <v>978-1-60566-995-3</v>
      </c>
      <c r="AF7" s="3" t="s">
        <v>53</v>
      </c>
      <c r="AG7" s="3">
        <v>516</v>
      </c>
      <c r="AH7" s="3" t="s">
        <v>119</v>
      </c>
      <c r="AI7" s="3"/>
      <c r="AJ7" s="3"/>
      <c r="AK7" s="3" t="s">
        <v>109</v>
      </c>
      <c r="AL7" s="3" t="s">
        <v>120</v>
      </c>
      <c r="AM7" s="3" t="s">
        <v>109</v>
      </c>
      <c r="AN7" s="3" t="s">
        <v>121</v>
      </c>
      <c r="AO7" s="3" t="s">
        <v>122</v>
      </c>
      <c r="AP7" s="3" t="s">
        <v>123</v>
      </c>
    </row>
    <row r="8" spans="1:42" s="2" customFormat="1" ht="22.5" customHeight="1">
      <c r="A8" s="3" t="s">
        <v>124</v>
      </c>
      <c r="B8" s="3">
        <v>2010</v>
      </c>
      <c r="C8" s="3" t="s">
        <v>43</v>
      </c>
      <c r="D8" s="3" t="s">
        <v>89</v>
      </c>
      <c r="E8" s="3" t="s">
        <v>90</v>
      </c>
      <c r="F8" s="3" t="s">
        <v>46</v>
      </c>
      <c r="G8" s="3" t="s">
        <v>47</v>
      </c>
      <c r="H8" s="3">
        <v>1</v>
      </c>
      <c r="I8" s="3" t="s">
        <v>125</v>
      </c>
      <c r="J8" s="3" t="s">
        <v>126</v>
      </c>
      <c r="K8" s="3"/>
      <c r="L8" s="3"/>
      <c r="M8" s="3"/>
      <c r="N8" s="3"/>
      <c r="O8" s="3"/>
      <c r="P8" s="3"/>
      <c r="Q8" s="3"/>
      <c r="R8" s="3"/>
      <c r="S8" s="3" t="s">
        <v>127</v>
      </c>
      <c r="T8" s="3"/>
      <c r="U8" s="3"/>
      <c r="V8" s="3"/>
      <c r="W8" s="3"/>
      <c r="X8" s="3"/>
      <c r="Y8" s="3"/>
      <c r="Z8" s="3"/>
      <c r="AA8" s="3"/>
      <c r="AB8" s="3" t="str">
        <f>"1-61520-729-5"</f>
        <v>1-61520-729-5</v>
      </c>
      <c r="AC8" s="3" t="str">
        <f>"978-1-61520-729-9"</f>
        <v>978-1-61520-729-9</v>
      </c>
      <c r="AD8" s="3" t="str">
        <f>"1-61520-730-9"</f>
        <v>1-61520-730-9</v>
      </c>
      <c r="AE8" s="3" t="str">
        <f>"978-1-61520-730-5"</f>
        <v>978-1-61520-730-5</v>
      </c>
      <c r="AF8" s="3" t="s">
        <v>53</v>
      </c>
      <c r="AG8" s="3">
        <v>360</v>
      </c>
      <c r="AH8" s="3" t="s">
        <v>128</v>
      </c>
      <c r="AI8" s="3" t="s">
        <v>129</v>
      </c>
      <c r="AJ8" s="3"/>
      <c r="AK8" s="3" t="s">
        <v>130</v>
      </c>
      <c r="AL8" s="3" t="s">
        <v>130</v>
      </c>
      <c r="AM8" s="3" t="s">
        <v>131</v>
      </c>
      <c r="AN8" s="3" t="s">
        <v>53</v>
      </c>
      <c r="AO8" s="3" t="s">
        <v>132</v>
      </c>
      <c r="AP8" s="3" t="s">
        <v>133</v>
      </c>
    </row>
    <row r="9" spans="1:42" s="2" customFormat="1" ht="22.5" customHeight="1">
      <c r="A9" s="3" t="s">
        <v>134</v>
      </c>
      <c r="B9" s="3">
        <v>2009</v>
      </c>
      <c r="C9" s="3" t="s">
        <v>43</v>
      </c>
      <c r="D9" s="3" t="s">
        <v>89</v>
      </c>
      <c r="E9" s="3" t="s">
        <v>90</v>
      </c>
      <c r="F9" s="3" t="s">
        <v>46</v>
      </c>
      <c r="G9" s="3" t="s">
        <v>47</v>
      </c>
      <c r="H9" s="3">
        <v>2</v>
      </c>
      <c r="I9" s="3" t="s">
        <v>135</v>
      </c>
      <c r="J9" s="3" t="s">
        <v>136</v>
      </c>
      <c r="K9" s="3" t="s">
        <v>137</v>
      </c>
      <c r="L9" s="3"/>
      <c r="M9" s="3"/>
      <c r="N9" s="3"/>
      <c r="O9" s="3"/>
      <c r="P9" s="3"/>
      <c r="Q9" s="3"/>
      <c r="R9" s="3"/>
      <c r="S9" s="3" t="s">
        <v>138</v>
      </c>
      <c r="T9" s="3" t="s">
        <v>139</v>
      </c>
      <c r="U9" s="3"/>
      <c r="V9" s="3"/>
      <c r="W9" s="3"/>
      <c r="X9" s="3"/>
      <c r="Y9" s="3"/>
      <c r="Z9" s="3"/>
      <c r="AA9" s="3"/>
      <c r="AB9" s="3" t="str">
        <f>"1-60566-106-6"</f>
        <v>1-60566-106-6</v>
      </c>
      <c r="AC9" s="3" t="str">
        <f>"978-1-60566-106-3"</f>
        <v>978-1-60566-106-3</v>
      </c>
      <c r="AD9" s="3" t="str">
        <f>"1-60566-107-4"</f>
        <v>1-60566-107-4</v>
      </c>
      <c r="AE9" s="3" t="str">
        <f>"978-1-60566-107-0"</f>
        <v>978-1-60566-107-0</v>
      </c>
      <c r="AF9" s="3" t="s">
        <v>53</v>
      </c>
      <c r="AG9" s="3">
        <v>1026</v>
      </c>
      <c r="AH9" s="3" t="s">
        <v>140</v>
      </c>
      <c r="AI9" s="3" t="s">
        <v>141</v>
      </c>
      <c r="AJ9" s="3" t="s">
        <v>142</v>
      </c>
      <c r="AK9" s="3" t="s">
        <v>84</v>
      </c>
      <c r="AL9" s="3" t="s">
        <v>143</v>
      </c>
      <c r="AM9" s="3" t="s">
        <v>84</v>
      </c>
      <c r="AN9" s="3" t="s">
        <v>53</v>
      </c>
      <c r="AO9" s="3" t="s">
        <v>144</v>
      </c>
      <c r="AP9" s="3" t="s">
        <v>145</v>
      </c>
    </row>
    <row r="10" spans="1:42" s="2" customFormat="1" ht="22.5" customHeight="1">
      <c r="A10" s="3" t="s">
        <v>146</v>
      </c>
      <c r="B10" s="3">
        <v>2008</v>
      </c>
      <c r="C10" s="3" t="s">
        <v>43</v>
      </c>
      <c r="D10" s="3" t="s">
        <v>147</v>
      </c>
      <c r="E10" s="3" t="s">
        <v>148</v>
      </c>
      <c r="F10" s="3" t="s">
        <v>103</v>
      </c>
      <c r="G10" s="3" t="s">
        <v>47</v>
      </c>
      <c r="H10" s="3">
        <v>1</v>
      </c>
      <c r="I10" s="3" t="s">
        <v>149</v>
      </c>
      <c r="J10" s="3" t="s">
        <v>150</v>
      </c>
      <c r="K10" s="3" t="s">
        <v>151</v>
      </c>
      <c r="L10" s="3" t="s">
        <v>152</v>
      </c>
      <c r="M10" s="3"/>
      <c r="N10" s="3"/>
      <c r="O10" s="3"/>
      <c r="P10" s="3"/>
      <c r="Q10" s="3"/>
      <c r="R10" s="3"/>
      <c r="S10" s="3" t="s">
        <v>153</v>
      </c>
      <c r="T10" s="3" t="s">
        <v>153</v>
      </c>
      <c r="U10" s="3" t="s">
        <v>153</v>
      </c>
      <c r="V10" s="3"/>
      <c r="W10" s="3"/>
      <c r="X10" s="3"/>
      <c r="Y10" s="3"/>
      <c r="Z10" s="3"/>
      <c r="AA10" s="3"/>
      <c r="AB10" s="3" t="str">
        <f>"1-59904-877-9"</f>
        <v>1-59904-877-9</v>
      </c>
      <c r="AC10" s="3" t="str">
        <f>"978-1-59904-877-2"</f>
        <v>978-1-59904-877-2</v>
      </c>
      <c r="AD10" s="3" t="str">
        <f>"1-59904-878-7"</f>
        <v>1-59904-878-7</v>
      </c>
      <c r="AE10" s="3" t="str">
        <f>"978-1-59904-878-9"</f>
        <v>978-1-59904-878-9</v>
      </c>
      <c r="AF10" s="3" t="s">
        <v>53</v>
      </c>
      <c r="AG10" s="3">
        <v>372</v>
      </c>
      <c r="AH10" s="3" t="s">
        <v>154</v>
      </c>
      <c r="AI10" s="3" t="s">
        <v>155</v>
      </c>
      <c r="AJ10" s="3"/>
      <c r="AK10" s="3" t="s">
        <v>156</v>
      </c>
      <c r="AL10" s="3" t="s">
        <v>156</v>
      </c>
      <c r="AM10" s="3" t="s">
        <v>157</v>
      </c>
      <c r="AN10" s="3" t="s">
        <v>53</v>
      </c>
      <c r="AO10" s="3" t="s">
        <v>158</v>
      </c>
      <c r="AP10" s="3" t="s">
        <v>159</v>
      </c>
    </row>
    <row r="11" spans="1:42" s="2" customFormat="1" ht="22.5" customHeight="1">
      <c r="A11" s="3" t="s">
        <v>160</v>
      </c>
      <c r="B11" s="3">
        <v>2008</v>
      </c>
      <c r="C11" s="3" t="s">
        <v>43</v>
      </c>
      <c r="D11" s="3" t="s">
        <v>44</v>
      </c>
      <c r="E11" s="3" t="s">
        <v>161</v>
      </c>
      <c r="F11" s="3" t="s">
        <v>161</v>
      </c>
      <c r="G11" s="3" t="s">
        <v>47</v>
      </c>
      <c r="H11" s="3">
        <v>1</v>
      </c>
      <c r="I11" s="3" t="s">
        <v>162</v>
      </c>
      <c r="J11" s="3" t="s">
        <v>163</v>
      </c>
      <c r="K11" s="3" t="s">
        <v>164</v>
      </c>
      <c r="L11" s="3"/>
      <c r="M11" s="3"/>
      <c r="N11" s="3"/>
      <c r="O11" s="3"/>
      <c r="P11" s="3"/>
      <c r="Q11" s="3"/>
      <c r="R11" s="3"/>
      <c r="S11" s="3" t="s">
        <v>165</v>
      </c>
      <c r="T11" s="3" t="s">
        <v>166</v>
      </c>
      <c r="U11" s="3"/>
      <c r="V11" s="3"/>
      <c r="W11" s="3"/>
      <c r="X11" s="3"/>
      <c r="Y11" s="3"/>
      <c r="Z11" s="3"/>
      <c r="AA11" s="3"/>
      <c r="AB11" s="3" t="str">
        <f>"1-59904-893-0"</f>
        <v>1-59904-893-0</v>
      </c>
      <c r="AC11" s="3" t="str">
        <f>"978-1-59904-893-2"</f>
        <v>978-1-59904-893-2</v>
      </c>
      <c r="AD11" s="3" t="str">
        <f>"1-59904-894-9"</f>
        <v>1-59904-894-9</v>
      </c>
      <c r="AE11" s="3" t="str">
        <f>"978-1-59904-894-9"</f>
        <v>978-1-59904-894-9</v>
      </c>
      <c r="AF11" s="3" t="s">
        <v>53</v>
      </c>
      <c r="AG11" s="3">
        <v>768</v>
      </c>
      <c r="AH11" s="3" t="s">
        <v>167</v>
      </c>
      <c r="AI11" s="3" t="s">
        <v>168</v>
      </c>
      <c r="AJ11" s="3" t="s">
        <v>169</v>
      </c>
      <c r="AK11" s="3" t="s">
        <v>170</v>
      </c>
      <c r="AL11" s="3" t="s">
        <v>171</v>
      </c>
      <c r="AM11" s="3" t="s">
        <v>170</v>
      </c>
      <c r="AN11" s="3" t="s">
        <v>53</v>
      </c>
      <c r="AO11" s="3" t="s">
        <v>172</v>
      </c>
      <c r="AP11" s="3" t="s">
        <v>173</v>
      </c>
    </row>
    <row r="12" spans="1:42" s="2" customFormat="1" ht="22.5" customHeight="1">
      <c r="A12" s="3" t="s">
        <v>174</v>
      </c>
      <c r="B12" s="3">
        <v>2008</v>
      </c>
      <c r="C12" s="3" t="s">
        <v>43</v>
      </c>
      <c r="D12" s="3" t="s">
        <v>89</v>
      </c>
      <c r="E12" s="3" t="s">
        <v>90</v>
      </c>
      <c r="F12" s="3" t="s">
        <v>46</v>
      </c>
      <c r="G12" s="3" t="s">
        <v>47</v>
      </c>
      <c r="H12" s="3">
        <v>3</v>
      </c>
      <c r="I12" s="3" t="s">
        <v>175</v>
      </c>
      <c r="J12" s="3" t="s">
        <v>176</v>
      </c>
      <c r="K12" s="3"/>
      <c r="L12" s="3"/>
      <c r="M12" s="3"/>
      <c r="N12" s="3"/>
      <c r="O12" s="3"/>
      <c r="P12" s="3"/>
      <c r="Q12" s="3"/>
      <c r="R12" s="3"/>
      <c r="S12" s="3" t="s">
        <v>177</v>
      </c>
      <c r="T12" s="3"/>
      <c r="U12" s="3"/>
      <c r="V12" s="3"/>
      <c r="W12" s="3"/>
      <c r="X12" s="3"/>
      <c r="Y12" s="3"/>
      <c r="Z12" s="3"/>
      <c r="AA12" s="3"/>
      <c r="AB12" s="3" t="str">
        <f>"1-59904-825-6"</f>
        <v>1-59904-825-6</v>
      </c>
      <c r="AC12" s="3" t="str">
        <f>"978-1-59904-825-3"</f>
        <v>978-1-59904-825-3</v>
      </c>
      <c r="AD12" s="3" t="str">
        <f>"1-59904-827-2"</f>
        <v>1-59904-827-2</v>
      </c>
      <c r="AE12" s="3" t="str">
        <f>"978-1-59904-827-7"</f>
        <v>978-1-59904-827-7</v>
      </c>
      <c r="AF12" s="3" t="s">
        <v>53</v>
      </c>
      <c r="AG12" s="3">
        <v>320</v>
      </c>
      <c r="AH12" s="3" t="s">
        <v>178</v>
      </c>
      <c r="AI12" s="3" t="s">
        <v>179</v>
      </c>
      <c r="AJ12" s="3" t="s">
        <v>180</v>
      </c>
      <c r="AK12" s="3" t="s">
        <v>171</v>
      </c>
      <c r="AL12" s="3" t="s">
        <v>71</v>
      </c>
      <c r="AM12" s="3" t="s">
        <v>53</v>
      </c>
      <c r="AN12" s="3" t="s">
        <v>53</v>
      </c>
      <c r="AO12" s="3" t="s">
        <v>181</v>
      </c>
      <c r="AP12" s="3" t="s">
        <v>182</v>
      </c>
    </row>
    <row r="13" spans="1:42" s="2" customFormat="1" ht="22.5" customHeight="1">
      <c r="A13" s="3" t="s">
        <v>183</v>
      </c>
      <c r="B13" s="3">
        <v>2007</v>
      </c>
      <c r="C13" s="3" t="s">
        <v>43</v>
      </c>
      <c r="D13" s="3" t="s">
        <v>89</v>
      </c>
      <c r="E13" s="3" t="s">
        <v>90</v>
      </c>
      <c r="F13" s="3" t="s">
        <v>103</v>
      </c>
      <c r="G13" s="3" t="s">
        <v>47</v>
      </c>
      <c r="H13" s="3">
        <v>1</v>
      </c>
      <c r="I13" s="3" t="s">
        <v>184</v>
      </c>
      <c r="J13" s="3" t="s">
        <v>185</v>
      </c>
      <c r="K13" s="3" t="s">
        <v>186</v>
      </c>
      <c r="L13" s="3"/>
      <c r="M13" s="3"/>
      <c r="N13" s="3"/>
      <c r="O13" s="3"/>
      <c r="P13" s="3"/>
      <c r="Q13" s="3"/>
      <c r="R13" s="3"/>
      <c r="S13" s="3" t="s">
        <v>187</v>
      </c>
      <c r="T13" s="3" t="s">
        <v>188</v>
      </c>
      <c r="U13" s="3"/>
      <c r="V13" s="3"/>
      <c r="W13" s="3"/>
      <c r="X13" s="3"/>
      <c r="Y13" s="3"/>
      <c r="Z13" s="3"/>
      <c r="AA13" s="3"/>
      <c r="AB13" s="3" t="str">
        <f>"1-59904-129-4"</f>
        <v>1-59904-129-4</v>
      </c>
      <c r="AC13" s="3" t="str">
        <f>"978-1-59904-129-2"</f>
        <v>978-1-59904-129-2</v>
      </c>
      <c r="AD13" s="3" t="str">
        <f>"1-59904-131-6"</f>
        <v>1-59904-131-6</v>
      </c>
      <c r="AE13" s="3" t="str">
        <f>"978-1-59904-131-5"</f>
        <v>978-1-59904-131-5</v>
      </c>
      <c r="AF13" s="3" t="s">
        <v>53</v>
      </c>
      <c r="AG13" s="3">
        <v>376</v>
      </c>
      <c r="AH13" s="3" t="s">
        <v>189</v>
      </c>
      <c r="AI13" s="3" t="s">
        <v>190</v>
      </c>
      <c r="AJ13" s="3"/>
      <c r="AK13" s="3" t="s">
        <v>171</v>
      </c>
      <c r="AL13" s="3" t="s">
        <v>171</v>
      </c>
      <c r="AM13" s="3" t="s">
        <v>71</v>
      </c>
      <c r="AN13" s="3" t="s">
        <v>53</v>
      </c>
      <c r="AO13" s="3" t="s">
        <v>191</v>
      </c>
      <c r="AP13" s="3" t="s">
        <v>192</v>
      </c>
    </row>
    <row r="14" spans="1:42" s="2" customFormat="1" ht="22.5" customHeight="1">
      <c r="A14" s="3" t="s">
        <v>193</v>
      </c>
      <c r="B14" s="3">
        <v>2007</v>
      </c>
      <c r="C14" s="3" t="s">
        <v>194</v>
      </c>
      <c r="D14" s="3" t="s">
        <v>89</v>
      </c>
      <c r="E14" s="3" t="s">
        <v>90</v>
      </c>
      <c r="F14" s="3" t="s">
        <v>103</v>
      </c>
      <c r="G14" s="3" t="s">
        <v>47</v>
      </c>
      <c r="H14" s="3">
        <v>1</v>
      </c>
      <c r="I14" s="3" t="s">
        <v>195</v>
      </c>
      <c r="J14" s="3" t="s">
        <v>196</v>
      </c>
      <c r="K14" s="3" t="s">
        <v>197</v>
      </c>
      <c r="L14" s="3"/>
      <c r="M14" s="3"/>
      <c r="N14" s="3"/>
      <c r="O14" s="3"/>
      <c r="P14" s="3"/>
      <c r="Q14" s="3"/>
      <c r="R14" s="3"/>
      <c r="S14" s="3" t="s">
        <v>198</v>
      </c>
      <c r="T14" s="3" t="s">
        <v>199</v>
      </c>
      <c r="U14" s="3"/>
      <c r="V14" s="3"/>
      <c r="W14" s="3"/>
      <c r="X14" s="3"/>
      <c r="Y14" s="3"/>
      <c r="Z14" s="3"/>
      <c r="AA14" s="3"/>
      <c r="AB14" s="3" t="str">
        <f>"1-59904-165-0"</f>
        <v>1-59904-165-0</v>
      </c>
      <c r="AC14" s="3" t="str">
        <f>"978-1-59904-165-0"</f>
        <v>978-1-59904-165-0</v>
      </c>
      <c r="AD14" s="3" t="str">
        <f>"1-59904-167-7"</f>
        <v>1-59904-167-7</v>
      </c>
      <c r="AE14" s="3" t="str">
        <f>"978-1-59904-167-4"</f>
        <v>978-1-59904-167-4</v>
      </c>
      <c r="AF14" s="3" t="s">
        <v>53</v>
      </c>
      <c r="AG14" s="3">
        <v>368</v>
      </c>
      <c r="AH14" s="3" t="s">
        <v>200</v>
      </c>
      <c r="AI14" s="3"/>
      <c r="AJ14" s="3"/>
      <c r="AK14" s="3" t="s">
        <v>70</v>
      </c>
      <c r="AL14" s="3" t="s">
        <v>70</v>
      </c>
      <c r="AM14" s="3" t="s">
        <v>201</v>
      </c>
      <c r="AN14" s="3" t="s">
        <v>53</v>
      </c>
      <c r="AO14" s="3" t="s">
        <v>202</v>
      </c>
      <c r="AP14" s="3" t="s">
        <v>203</v>
      </c>
    </row>
    <row r="15" spans="1:42" s="2" customFormat="1" ht="22.5" customHeight="1">
      <c r="A15" s="3" t="s">
        <v>204</v>
      </c>
      <c r="B15" s="3">
        <v>2007</v>
      </c>
      <c r="C15" s="3" t="s">
        <v>194</v>
      </c>
      <c r="D15" s="3" t="s">
        <v>76</v>
      </c>
      <c r="E15" s="3" t="s">
        <v>161</v>
      </c>
      <c r="F15" s="3" t="s">
        <v>161</v>
      </c>
      <c r="G15" s="3" t="s">
        <v>47</v>
      </c>
      <c r="H15" s="3">
        <v>1</v>
      </c>
      <c r="I15" s="3" t="s">
        <v>205</v>
      </c>
      <c r="J15" s="3" t="s">
        <v>206</v>
      </c>
      <c r="K15" s="3" t="s">
        <v>207</v>
      </c>
      <c r="L15" s="3"/>
      <c r="M15" s="3"/>
      <c r="N15" s="3"/>
      <c r="O15" s="3"/>
      <c r="P15" s="3"/>
      <c r="Q15" s="3"/>
      <c r="R15" s="3"/>
      <c r="S15" s="3" t="s">
        <v>208</v>
      </c>
      <c r="T15" s="3"/>
      <c r="U15" s="3"/>
      <c r="V15" s="3"/>
      <c r="W15" s="3"/>
      <c r="X15" s="3"/>
      <c r="Y15" s="3"/>
      <c r="Z15" s="3"/>
      <c r="AA15" s="3"/>
      <c r="AB15" s="3" t="str">
        <f>"1-59140-917-9"</f>
        <v>1-59140-917-9</v>
      </c>
      <c r="AC15" s="3" t="str">
        <f>"978-1-59140-917-5"</f>
        <v>978-1-59140-917-5</v>
      </c>
      <c r="AD15" s="3" t="str">
        <f>"1-59140-919-5"</f>
        <v>1-59140-919-5</v>
      </c>
      <c r="AE15" s="3" t="str">
        <f>"978-1-59140-919-9"</f>
        <v>978-1-59140-919-9</v>
      </c>
      <c r="AF15" s="3" t="s">
        <v>53</v>
      </c>
      <c r="AG15" s="3">
        <v>329</v>
      </c>
      <c r="AH15" s="3" t="s">
        <v>209</v>
      </c>
      <c r="AI15" s="3"/>
      <c r="AJ15" s="3"/>
      <c r="AK15" s="3" t="s">
        <v>210</v>
      </c>
      <c r="AL15" s="3" t="s">
        <v>210</v>
      </c>
      <c r="AM15" s="3" t="s">
        <v>58</v>
      </c>
      <c r="AN15" s="3" t="s">
        <v>53</v>
      </c>
      <c r="AO15" s="3" t="s">
        <v>211</v>
      </c>
      <c r="AP15" s="3" t="s">
        <v>212</v>
      </c>
    </row>
    <row r="16" spans="1:42" s="2" customFormat="1" ht="22.5" customHeight="1">
      <c r="A16" s="3" t="s">
        <v>213</v>
      </c>
      <c r="B16" s="3">
        <v>2005</v>
      </c>
      <c r="C16" s="3" t="s">
        <v>194</v>
      </c>
      <c r="D16" s="3" t="s">
        <v>44</v>
      </c>
      <c r="E16" s="3" t="s">
        <v>64</v>
      </c>
      <c r="F16" s="3" t="s">
        <v>46</v>
      </c>
      <c r="G16" s="3" t="s">
        <v>214</v>
      </c>
      <c r="H16" s="3">
        <v>1</v>
      </c>
      <c r="I16" s="3" t="s">
        <v>215</v>
      </c>
      <c r="J16" s="3" t="s">
        <v>176</v>
      </c>
      <c r="K16" s="3"/>
      <c r="L16" s="3"/>
      <c r="M16" s="3"/>
      <c r="N16" s="3"/>
      <c r="O16" s="3"/>
      <c r="P16" s="3"/>
      <c r="Q16" s="3"/>
      <c r="R16" s="3"/>
      <c r="S16" s="3" t="s">
        <v>177</v>
      </c>
      <c r="T16" s="3"/>
      <c r="U16" s="3"/>
      <c r="V16" s="3"/>
      <c r="W16" s="3"/>
      <c r="X16" s="3"/>
      <c r="Y16" s="3"/>
      <c r="Z16" s="3"/>
      <c r="AA16" s="3"/>
      <c r="AB16" s="3" t="str">
        <f>"1-59140-357-X"</f>
        <v>1-59140-357-X</v>
      </c>
      <c r="AC16" s="3" t="str">
        <f>"978-1-59140-357-9"</f>
        <v>978-1-59140-357-9</v>
      </c>
      <c r="AD16" s="3" t="str">
        <f>"1-59140-359-6"</f>
        <v>1-59140-359-6</v>
      </c>
      <c r="AE16" s="3" t="str">
        <f>"978-1-59140-359-3"</f>
        <v>978-1-59140-359-3</v>
      </c>
      <c r="AF16" s="3" t="s">
        <v>53</v>
      </c>
      <c r="AG16" s="3">
        <v>283</v>
      </c>
      <c r="AH16" s="3" t="s">
        <v>216</v>
      </c>
      <c r="AI16" s="3"/>
      <c r="AJ16" s="3"/>
      <c r="AK16" s="3" t="s">
        <v>156</v>
      </c>
      <c r="AL16" s="3" t="s">
        <v>156</v>
      </c>
      <c r="AM16" s="3" t="s">
        <v>217</v>
      </c>
      <c r="AN16" s="3" t="s">
        <v>53</v>
      </c>
      <c r="AO16" s="3" t="s">
        <v>218</v>
      </c>
      <c r="AP16" s="3" t="s">
        <v>219</v>
      </c>
    </row>
    <row r="17" spans="1:42" s="2" customFormat="1" ht="22.5" customHeight="1">
      <c r="A17" s="3" t="s">
        <v>213</v>
      </c>
      <c r="B17" s="3">
        <v>2005</v>
      </c>
      <c r="C17" s="3" t="s">
        <v>220</v>
      </c>
      <c r="D17" s="3" t="s">
        <v>89</v>
      </c>
      <c r="E17" s="3" t="s">
        <v>90</v>
      </c>
      <c r="F17" s="3" t="s">
        <v>64</v>
      </c>
      <c r="G17" s="3" t="s">
        <v>214</v>
      </c>
      <c r="H17" s="3">
        <v>1</v>
      </c>
      <c r="I17" s="3" t="s">
        <v>221</v>
      </c>
      <c r="J17" s="3" t="s">
        <v>222</v>
      </c>
      <c r="K17" s="3" t="s">
        <v>223</v>
      </c>
      <c r="L17" s="3" t="s">
        <v>224</v>
      </c>
      <c r="M17" s="3"/>
      <c r="N17" s="3"/>
      <c r="O17" s="3"/>
      <c r="P17" s="3"/>
      <c r="Q17" s="3"/>
      <c r="R17" s="3"/>
      <c r="S17" s="3"/>
      <c r="T17" s="3"/>
      <c r="U17" s="3"/>
      <c r="V17" s="3"/>
      <c r="W17" s="3"/>
      <c r="X17" s="3"/>
      <c r="Y17" s="3"/>
      <c r="Z17" s="3"/>
      <c r="AA17" s="3"/>
      <c r="AB17" s="3" t="str">
        <f>"1-59140-585-8"</f>
        <v>1-59140-585-8</v>
      </c>
      <c r="AC17" s="3" t="str">
        <f>"978-1-59140-585-6"</f>
        <v>978-1-59140-585-6</v>
      </c>
      <c r="AD17" s="3" t="str">
        <f>"1-59140-552-1"</f>
        <v>1-59140-552-1</v>
      </c>
      <c r="AE17" s="3" t="str">
        <f>"978-1-59140-552-8"</f>
        <v>978-1-59140-552-8</v>
      </c>
      <c r="AF17" s="3" t="s">
        <v>53</v>
      </c>
      <c r="AG17" s="3">
        <v>194</v>
      </c>
      <c r="AH17" s="3" t="s">
        <v>225</v>
      </c>
      <c r="AI17" s="3"/>
      <c r="AJ17" s="3"/>
      <c r="AK17" s="3" t="s">
        <v>226</v>
      </c>
      <c r="AL17" s="3" t="s">
        <v>227</v>
      </c>
      <c r="AM17" s="3" t="s">
        <v>226</v>
      </c>
      <c r="AN17" s="3" t="s">
        <v>53</v>
      </c>
      <c r="AO17" s="3" t="s">
        <v>228</v>
      </c>
      <c r="AP17" s="3" t="s">
        <v>229</v>
      </c>
    </row>
    <row r="18" spans="1:42" s="2" customFormat="1" ht="22.5" customHeight="1">
      <c r="A18" s="3" t="s">
        <v>230</v>
      </c>
      <c r="B18" s="3">
        <v>2005</v>
      </c>
      <c r="C18" s="3" t="s">
        <v>194</v>
      </c>
      <c r="D18" s="3" t="s">
        <v>44</v>
      </c>
      <c r="E18" s="3" t="s">
        <v>64</v>
      </c>
      <c r="F18" s="3" t="s">
        <v>64</v>
      </c>
      <c r="G18" s="3" t="s">
        <v>47</v>
      </c>
      <c r="H18" s="3">
        <v>1</v>
      </c>
      <c r="I18" s="3" t="s">
        <v>231</v>
      </c>
      <c r="J18" s="3" t="s">
        <v>232</v>
      </c>
      <c r="K18" s="3"/>
      <c r="L18" s="3"/>
      <c r="M18" s="3"/>
      <c r="N18" s="3"/>
      <c r="O18" s="3"/>
      <c r="P18" s="3"/>
      <c r="Q18" s="3"/>
      <c r="R18" s="3"/>
      <c r="S18" s="3"/>
      <c r="T18" s="3"/>
      <c r="U18" s="3"/>
      <c r="V18" s="3"/>
      <c r="W18" s="3"/>
      <c r="X18" s="3"/>
      <c r="Y18" s="3"/>
      <c r="Z18" s="3"/>
      <c r="AA18" s="3"/>
      <c r="AB18" s="3" t="str">
        <f>"1-59140-456-8"</f>
        <v>1-59140-456-8</v>
      </c>
      <c r="AC18" s="3" t="str">
        <f>"978-1-59140-456-9"</f>
        <v>978-1-59140-456-9</v>
      </c>
      <c r="AD18" s="3" t="str">
        <f>"1-59140-458-4"</f>
        <v>1-59140-458-4</v>
      </c>
      <c r="AE18" s="3" t="str">
        <f>"978-1-59140-458-3"</f>
        <v>978-1-59140-458-3</v>
      </c>
      <c r="AF18" s="3" t="s">
        <v>53</v>
      </c>
      <c r="AG18" s="3">
        <v>305</v>
      </c>
      <c r="AH18" s="3" t="s">
        <v>233</v>
      </c>
      <c r="AI18" s="3"/>
      <c r="AJ18" s="3"/>
      <c r="AK18" s="3" t="s">
        <v>234</v>
      </c>
      <c r="AL18" s="3" t="s">
        <v>235</v>
      </c>
      <c r="AM18" s="3" t="s">
        <v>234</v>
      </c>
      <c r="AN18" s="3" t="s">
        <v>53</v>
      </c>
      <c r="AO18" s="3" t="s">
        <v>236</v>
      </c>
      <c r="AP18" s="3" t="s">
        <v>237</v>
      </c>
    </row>
    <row r="19" spans="1:42" s="2" customFormat="1" ht="22.5" customHeight="1">
      <c r="A19" s="3" t="s">
        <v>238</v>
      </c>
      <c r="B19" s="3">
        <v>2005</v>
      </c>
      <c r="C19" s="3" t="s">
        <v>239</v>
      </c>
      <c r="D19" s="3" t="s">
        <v>89</v>
      </c>
      <c r="E19" s="3" t="s">
        <v>90</v>
      </c>
      <c r="F19" s="3" t="s">
        <v>64</v>
      </c>
      <c r="G19" s="3" t="s">
        <v>47</v>
      </c>
      <c r="H19" s="3">
        <v>1</v>
      </c>
      <c r="I19" s="3" t="s">
        <v>240</v>
      </c>
      <c r="J19" s="3" t="s">
        <v>164</v>
      </c>
      <c r="K19" s="3" t="s">
        <v>163</v>
      </c>
      <c r="L19" s="3"/>
      <c r="M19" s="3"/>
      <c r="N19" s="3"/>
      <c r="O19" s="3"/>
      <c r="P19" s="3"/>
      <c r="Q19" s="3"/>
      <c r="R19" s="3"/>
      <c r="S19" s="3" t="s">
        <v>166</v>
      </c>
      <c r="T19" s="3" t="s">
        <v>165</v>
      </c>
      <c r="U19" s="3"/>
      <c r="V19" s="3"/>
      <c r="W19" s="3"/>
      <c r="X19" s="3"/>
      <c r="Y19" s="3"/>
      <c r="Z19" s="3"/>
      <c r="AA19" s="3"/>
      <c r="AB19" s="3" t="str">
        <f>"1-59140-521-1"</f>
        <v>1-59140-521-1</v>
      </c>
      <c r="AC19" s="3" t="str">
        <f>"978-1-59140-521-4"</f>
        <v>978-1-59140-521-4</v>
      </c>
      <c r="AD19" s="3" t="str">
        <f>"1-59140-523-8"</f>
        <v>1-59140-523-8</v>
      </c>
      <c r="AE19" s="3" t="str">
        <f>"978-1-59140-523-8"</f>
        <v>978-1-59140-523-8</v>
      </c>
      <c r="AF19" s="3" t="s">
        <v>53</v>
      </c>
      <c r="AG19" s="3">
        <v>350</v>
      </c>
      <c r="AH19" s="3" t="s">
        <v>241</v>
      </c>
      <c r="AI19" s="3"/>
      <c r="AJ19" s="3"/>
      <c r="AK19" s="3" t="s">
        <v>56</v>
      </c>
      <c r="AL19" s="3" t="s">
        <v>242</v>
      </c>
      <c r="AM19" s="3" t="s">
        <v>53</v>
      </c>
      <c r="AN19" s="3" t="s">
        <v>53</v>
      </c>
      <c r="AO19" s="3" t="s">
        <v>243</v>
      </c>
      <c r="AP19" s="3" t="s">
        <v>244</v>
      </c>
    </row>
    <row r="20" spans="1:42" s="2" customFormat="1" ht="22.5" customHeight="1">
      <c r="A20" s="4">
        <v>37628</v>
      </c>
      <c r="B20" s="3">
        <v>2004</v>
      </c>
      <c r="C20" s="3" t="s">
        <v>220</v>
      </c>
      <c r="D20" s="3" t="s">
        <v>89</v>
      </c>
      <c r="E20" s="3" t="s">
        <v>90</v>
      </c>
      <c r="F20" s="3" t="s">
        <v>46</v>
      </c>
      <c r="G20" s="3" t="s">
        <v>47</v>
      </c>
      <c r="H20" s="3">
        <v>1</v>
      </c>
      <c r="I20" s="3" t="s">
        <v>245</v>
      </c>
      <c r="J20" s="3" t="s">
        <v>246</v>
      </c>
      <c r="K20" s="3"/>
      <c r="L20" s="3"/>
      <c r="M20" s="3"/>
      <c r="N20" s="3"/>
      <c r="O20" s="3"/>
      <c r="P20" s="3"/>
      <c r="Q20" s="3"/>
      <c r="R20" s="3"/>
      <c r="S20" s="3"/>
      <c r="T20" s="3"/>
      <c r="U20" s="3"/>
      <c r="V20" s="3"/>
      <c r="W20" s="3"/>
      <c r="X20" s="3"/>
      <c r="Y20" s="3"/>
      <c r="Z20" s="3"/>
      <c r="AA20" s="3"/>
      <c r="AB20" s="3" t="str">
        <f>"1-59140-285-9"</f>
        <v>1-59140-285-9</v>
      </c>
      <c r="AC20" s="3" t="str">
        <f>"978-1-59140-285-5"</f>
        <v>978-1-59140-285-5</v>
      </c>
      <c r="AD20" s="3" t="str">
        <f>"1-59140-232-8"</f>
        <v>1-59140-232-8</v>
      </c>
      <c r="AE20" s="3" t="str">
        <f>"978-1-59140-232-9"</f>
        <v>978-1-59140-232-9</v>
      </c>
      <c r="AF20" s="3" t="s">
        <v>53</v>
      </c>
      <c r="AG20" s="3">
        <v>300</v>
      </c>
      <c r="AH20" s="3" t="s">
        <v>247</v>
      </c>
      <c r="AI20" s="3"/>
      <c r="AJ20" s="3"/>
      <c r="AK20" s="3" t="s">
        <v>242</v>
      </c>
      <c r="AL20" s="3" t="s">
        <v>242</v>
      </c>
      <c r="AM20" s="3" t="s">
        <v>201</v>
      </c>
      <c r="AN20" s="3" t="s">
        <v>53</v>
      </c>
      <c r="AO20" s="3" t="s">
        <v>248</v>
      </c>
      <c r="AP20" s="3" t="s">
        <v>249</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Title-List-Collaborative-and-Vi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2014-03-23T23:39:43Z</dcterms:created>
  <dcterms:modified xsi:type="dcterms:W3CDTF">2014-03-23T23:39:43Z</dcterms:modified>
</cp:coreProperties>
</file>