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20" yWindow="885" windowWidth="28035" windowHeight="11985"/>
  </bookViews>
  <sheets>
    <sheet name="Title-List-Cloud-Grid-and-High-" sheetId="1" r:id="rId1"/>
  </sheets>
  <calcPr calcId="125725"/>
</workbook>
</file>

<file path=xl/calcChain.xml><?xml version="1.0" encoding="utf-8"?>
<calcChain xmlns="http://schemas.openxmlformats.org/spreadsheetml/2006/main">
  <c r="AE19" i="1"/>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F10"/>
  <c r="AE10"/>
  <c r="AD10"/>
  <c r="AC10"/>
  <c r="AB10"/>
  <c r="AF9"/>
  <c r="AE9"/>
  <c r="AD9"/>
  <c r="AC9"/>
  <c r="AB9"/>
  <c r="AF8"/>
  <c r="AE8"/>
  <c r="AD8"/>
  <c r="AC8"/>
  <c r="AB8"/>
  <c r="AF7"/>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<sst xmlns="http://schemas.openxmlformats.org/spreadsheetml/2006/main" count="396" uniqueCount="261">
  <si>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</si>
  <si>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</si>
  <si>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</si>
  <si>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</si>
  <si>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</si>
  <si>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</si>
  <si>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</si>
  <si>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</si>
  <si>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</si>
  <si>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</si>
  <si>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</si>
  <si>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</si>
  <si>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</si>
  <si>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</si>
  <si>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</si>
  <si>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</si>
  <si>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</si>
  <si>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</si>
  <si>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</si>
  <si>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</si>
  <si>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</si>
  <si>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</si>
  <si>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</si>
  <si>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</si>
  <si>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</si>
  <si>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</si>
  <si>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</si>
  <si>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</si>
  <si>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</si>
  <si>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</si>
  <si>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</si>
  <si>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</si>
  <si>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</si>
  <si>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</si>
  <si>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</si>
  <si>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</si>
  <si>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</si>
  <si>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</si>
  <si>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</si>
  <si>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</si>
  <si>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</si>
  <si>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</si>
  <si>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07/31/2012</t>
  </si>
  <si>
    <t>Information Science Reference</t>
  </si>
  <si>
    <t>Computer Science and Information Technology</t>
  </si>
  <si>
    <t>High Performance Computing</t>
  </si>
  <si>
    <t>Electronic Services &amp; Service Science</t>
  </si>
  <si>
    <t>Edited</t>
  </si>
  <si>
    <t>Cloud Computing Advancements in Design, Implementation, and Technologies</t>
  </si>
  <si>
    <t>Shadi Aljawarneh</t>
  </si>
  <si>
    <t>Isra University, Jordan</t>
  </si>
  <si>
    <t>Cloud computing has revolutionized computer systems, providing greater dynamism and flexibility to a variety of operations. It can help businesses quickly and effectively adapt to market changes, and helps promote users’ continual access to vital information across platforms and devices.Cloud Computing Advancements in Design, Implementation, and Technologies outlines advancements in the state-of-the-art, standards, and practices of cloud computing, in an effort to identify emerging trends that will ultimately define the future of the cloud. A valuable reference for academics and practitioners alike, this title covers topics such as virtualization technology, utility computing, cloud application services (SaaS), grid computing, and services computing.</t>
  </si>
  <si>
    <t>Cloud Computing Technologies; Cloud Enterprise Architectures; Cloud Platform Services; Cloud Security Engineering; Developments in Data Computing; Green Cloud Computing; Intrusion Detection and Response; Private and Public Clouds; Service Level Scalability; Software as a Service (SaaS);</t>
  </si>
  <si>
    <t>TEC008000</t>
  </si>
  <si>
    <t>COM051230</t>
  </si>
  <si>
    <t>TJ</t>
  </si>
  <si>
    <t>http://services.igi-global.com/resolvedoi/resolve.aspx?doi=10.4018/978-1-4666-1879-4</t>
  </si>
  <si>
    <t>http://www.igi-global.com/book/cloud-computing-advancements-design-implementation/63875</t>
  </si>
  <si>
    <t>05/31/2012</t>
  </si>
  <si>
    <t>Business Science Reference</t>
  </si>
  <si>
    <t>Business and Management</t>
  </si>
  <si>
    <t>Electronic Services</t>
  </si>
  <si>
    <t>Authored</t>
  </si>
  <si>
    <t>Achieving Federated and Self-Manageable Cloud Infrastructures: Theory and Practice</t>
  </si>
  <si>
    <t>Massimo Villari</t>
  </si>
  <si>
    <t>Ivona Brandic</t>
  </si>
  <si>
    <t>Francesco Tusa</t>
  </si>
  <si>
    <t>Università degli Studi di Messina, Italy</t>
  </si>
  <si>
    <t>Vienna University of Technology, Austria</t>
  </si>
  <si>
    <t>Cloud computing presents a promising approach for implementing scalable information and communications technology systems for private and public, individual, community, and business use.Achieving Federated and Self-Manageable Cloud Infrastructures: Theory and Practice overviews current developments in cloud computing concepts, architectures, infrastructures and methods, focusing on the needs of small to medium enterprises. The topic of cloud computing is addressed on two levels: the fundamentals of cloud computing and its impact on the IT world; and an analysis of the main issues regarding the cloud federation, autonomic resource management, and efficient market mechanisms, while supplying an overview of the existing solutions able to solve them. This publication is aimed at both enterprise business managers and research and academic audiences alike.</t>
  </si>
  <si>
    <t>Autonomic Resource Management; Cloud Computing; Cloud Federation; Computing Concepts; IT Analysis; Knowledge Management in Clouds; Market Mechanisms in Clouds; Remote Applications; Virtual Environments;</t>
  </si>
  <si>
    <t>COM021000</t>
  </si>
  <si>
    <t>COM000000</t>
  </si>
  <si>
    <t>UMT</t>
  </si>
  <si>
    <t>http://services.igi-global.com/resolvedoi/resolve.aspx?doi=10.4018/978-1-4666-1631-8</t>
  </si>
  <si>
    <t>http://www.igi-global.com/book/achieving-federated-self-manageable-cloud/61642</t>
  </si>
  <si>
    <t>04/30/2012</t>
  </si>
  <si>
    <t>Systems and Software Engineering</t>
  </si>
  <si>
    <t>Systems &amp; Software Design</t>
  </si>
  <si>
    <t>Software Reuse in the Emerging Cloud Computing Era</t>
  </si>
  <si>
    <t>Hongji Yang</t>
  </si>
  <si>
    <t>Xiaodong Liu</t>
  </si>
  <si>
    <t>De Montfort University, UK</t>
  </si>
  <si>
    <t>Edinburgh Napier University, UK</t>
  </si>
  <si>
    <t>With the rapid development of computing hardware, high-speed network, web programming, distributed and parallel computing, and other technologies, cloud computing has recently emerged as a commercial reality.Software Reuse in the Emerging Cloud Computing Era targets a spectrum of readers, including researcher, practitioners, educators, and students and even part of the end users in software engineering, computing, networks and distributed systems, and information systems. The handbook will help to clarify the present fast-advancing literature of the current state of art and knowledge in the areas of the development and reuse of reusable assets in emerging software systems and applications, as part of the information science and technology literature. It will no doubt expand the above literature, and promote the exchange and evolution of the above advances in software reuse and cloud computing among multiple disciplines, and a wide spectrum of research, industry, and user communities.</t>
  </si>
  <si>
    <t>Cloud Computing; Data migration; Development; Model driven architecture; Repository of reuse assets; Requirements elicitation; Reuse assets; Service Based Systems; Software reuse; Specification;</t>
  </si>
  <si>
    <t>COM048000</t>
  </si>
  <si>
    <t>LAW050010</t>
  </si>
  <si>
    <t>UTG</t>
  </si>
  <si>
    <t>http://services.igi-global.com/resolvedoi/resolve.aspx?doi=10.4018/978-1-4666-0897-9</t>
  </si>
  <si>
    <t>http://www.igi-global.com/book/software-reuse-emerging-cloud-computing/60757</t>
  </si>
  <si>
    <t>Grid &amp; High Performance Computing</t>
  </si>
  <si>
    <t>Technology Integration Advancements in Distributed Systems and Computing</t>
  </si>
  <si>
    <t>Nik Bessis</t>
  </si>
  <si>
    <t>University of Derby, UK</t>
  </si>
  <si>
    <t>The functionality of distributed computing systems has advanced greatly in recent months, and staying abreast of the latest research within the field is difficult.Technology Integration Advancements in Distributed Systems and Computing offers a vital compendium of research and developments within the field of distributed computing, giving case studies, frameworks, architectures, and best practices for academics and practitioners alike. With authors from around the world and the latest research from experts within the field, this resource acts as both a reference guide and research handbook.</t>
  </si>
  <si>
    <t>architectures; Client server; Complexity measures; computational problems; Distributed algorithms; Distributed programming; distributed system properties; Parallel computing; Peer to peer; Turing machines;</t>
  </si>
  <si>
    <t>COM075000</t>
  </si>
  <si>
    <t>UTR</t>
  </si>
  <si>
    <t>http://services.igi-global.com/resolvedoi/resolve.aspx?doi=10.4018/978-1-4666-0906-8</t>
  </si>
  <si>
    <t>http://www.igi-global.com/book/technology-integration-advancements-distributed-systems/60758</t>
  </si>
  <si>
    <t>Education</t>
  </si>
  <si>
    <t>Educational Technologies</t>
  </si>
  <si>
    <t>Cloud Computing for Teaching and Learning: Strategies for Design and Implementation</t>
  </si>
  <si>
    <t>Lee Chao</t>
  </si>
  <si>
    <t>University of Houston-Victoria, USA</t>
  </si>
  <si>
    <t>With its cost efficiency, enabling of collaboration and sharing of resources, and its ability to improve access, cloud computing is likely to play a big role in the classrooms of tomorrow.Cloud Computing for Teaching and Learning: Strategies for Design and Implementation provides the latest information about cloud development and cloud applications in teaching and learning. The book alsos include empirical research findings in these areas for professionals and researchers working in the field of e-learning who want to implement teaching and learning with cloud computing, as well as provide insights and support to executives concerned with cloud development and cloud applications in e-learning communities and environments.</t>
  </si>
  <si>
    <t>Cloud based Research; Cloud Platform for Teaching and Learning; Cloud Services in E- Learning; Collaboration and Group Learning; E-Leaning; Education Cloud; Open Source Cloud Computing; Teaching and Learning in the Cloud;</t>
  </si>
  <si>
    <t>EDU007000</t>
  </si>
  <si>
    <t>EDU029030</t>
  </si>
  <si>
    <t>JNV</t>
  </si>
  <si>
    <t>http://services.igi-global.com/resolvedoi/resolve.aspx?doi=10.4018/978-1-4666-0957-0</t>
  </si>
  <si>
    <t>http://www.igi-global.com/book/cloud-computing-teaching-learning/60766</t>
  </si>
  <si>
    <t>01/31/2012</t>
  </si>
  <si>
    <t>Data Intensive Distributed Computing: Challenges and Solutions for Large-scale Information Management</t>
  </si>
  <si>
    <t>Tevfik Kosar</t>
  </si>
  <si>
    <t>University at Buffalo, USA</t>
  </si>
  <si>
    <t>The trend in scientific, as well as commercial, applications from a diverse range of fields has been towards being more and more data-intensive over time.Data Intensive Distributed Computing: Challenges and Solutions for Large-scale Information Management focuses on the challenges of distributed systems imposed by data intensive applications and on the different state-of-the-art solutions proposed to overcome such challenges. Providing hints on how to manage low-level data handling issues when performing data intensive distributed computing, this publication is ideal for scientists, researchers, engineers, and application developers, alike. With the knowledge of the correct data management techniques for their applications, readers will be able to focus on their primary goal, assured that their data management needs are handled reliably and efficiently.</t>
  </si>
  <si>
    <t>Bulk Data Movement; Data and Workflow Management; Data Staging and Replication; Digital Libraries; Hierarchical Storage Systems; High Speed Data Streaming; Metadata and Semantic Web; Network-Aware Storage; Parallel and Global File Systems; Remote Access to Data; Virtual Data Systems; Visualization of Large Scale Data;</t>
  </si>
  <si>
    <t>COM021040</t>
  </si>
  <si>
    <t>COM039000</t>
  </si>
  <si>
    <t>UB</t>
  </si>
  <si>
    <t>http://services.igi-global.com/resolvedoi/resolve.aspx?doi=10.4018/978-1-61520-971-2</t>
  </si>
  <si>
    <t>http://www.igi-global.com/book/data-intensive-distributed-computing/41764</t>
  </si>
  <si>
    <t>Open Source Cloud Computing Systems: Practices and Paradigms</t>
  </si>
  <si>
    <t>Luis M. Vaquero</t>
  </si>
  <si>
    <t>Juan Cáceres</t>
  </si>
  <si>
    <t>Juan J. Hierro</t>
  </si>
  <si>
    <t>Telefónica R&amp;D Labs, Spain</t>
  </si>
  <si>
    <t>Cloud computing is a new paradigm devoted to the provision of every network resource available as a service to a variety of users.Open Source Cloud Computing Systems: Practices and Paradigms bridges the gap between solutions and users' needs. This book presents the most relevant open source cloud technologies available today. It offers a practical compendium of cloud technologies while also providing information on where to access these technologies, how to install them, and when it is appropriate to use one technology over another. For those deciding to start the endeavor of creating their own cloud, this book serves as a starting point for research on practical purposes and systems design.</t>
  </si>
  <si>
    <t>AppScale; EMOTIVE; Federated Infrastructure Cloud; Managing Virtual Resources in Clouds; MapReduce and Hadoop; Open Source Middleware; Open Source Platforms; OpenNebula Cloud Toolkit; Resource Allocation for Cloud Computing; Virtual Java Service Container;</t>
  </si>
  <si>
    <t>COM059000</t>
  </si>
  <si>
    <t>TEC061000</t>
  </si>
  <si>
    <t>UM</t>
  </si>
  <si>
    <t>http://services.igi-global.com/resolvedoi/resolve.aspx?doi=10.4018/978-1-4666-0098-0</t>
  </si>
  <si>
    <t>http://www.igi-global.com/book/open-source-cloud-computing-systems/56029</t>
  </si>
  <si>
    <t>09/30/2011</t>
  </si>
  <si>
    <t>Computational and Data Grids: Principles, Applications and Design</t>
  </si>
  <si>
    <t>Nikolaos Preve</t>
  </si>
  <si>
    <t>National Technical University of Athens, Greece</t>
  </si>
  <si>
    <t>Grid computing promises to transform the way organizations and individuals compute, communicate, and collaborate.Computational and Data Grids: Principles, Applications and Design offers critical perspectives on theoretical frameworks, methodologies, implementations, and cutting edge research in grid computing, bridging the gap between academia and the latest achievements of the computer industry. Useful for professionals and students involved or interested in the study, use, design, and development of grid computing, this book highlights both the basics of the field and in depth analyses of grid networks.</t>
  </si>
  <si>
    <t>Application of Grid Computing for Meteorological Assessment; Desktop Grids and Volunteer Computing Systems; Grid Access Control Models; Grid Computing for Ontology Matching; Grid Scheduling; Grid, SOA, and Cloud Computing; Optimizing Performance in Grid Environments; Security Standards for Grid Computing; Social Grid Agents;</t>
  </si>
  <si>
    <t>UNK</t>
  </si>
  <si>
    <t>http://services.igi-global.com/resolvedoi/resolve.aspx?doi=10.4018/978-1-61350-113-9</t>
  </si>
  <si>
    <t>http://www.igi-global.com/book/computational-data-grids/51946</t>
  </si>
  <si>
    <t>07/31/2011</t>
  </si>
  <si>
    <t>Achieving Real-Time in Distributed Computing: From Grids to Clouds</t>
  </si>
  <si>
    <t>Dimosthenis Kyriazis</t>
  </si>
  <si>
    <t>Theodora Varvarigou</t>
  </si>
  <si>
    <t>Kleopatra G. Konstanteli</t>
  </si>
  <si>
    <t>Real-time systems are of importance to a large number of university laboratories and research institutes worldwide, and without the proper integration of real-time into distributed computing, institutions simply could not function.Achieving Real-Time in Distributed Computing: From Grids to Clouds offers over 400 accounts from a wide range of specific research efforts. Major focus is given to the need for methodologies, tools, and architectures for complex distributed systems that address the practical issues of performance guarantees, timed execution, real-time management of resources, synchronized communication under various load conditions, satisfaction of QoS constraints, and dealing with the trade-offs between these aspects.</t>
  </si>
  <si>
    <t>Data Management; Execution and Resource Management; Monitoring and Metering; Network Management; Security and Trust; Semantics; Service Discovery and Information Services; Service Level Agreements; Simulation, Modelling, Planning, and Decision Support; Workflow Management;</t>
  </si>
  <si>
    <t>UKG</t>
  </si>
  <si>
    <t>http://services.igi-global.com/resolvedoi/resolve.aspx?doi=10.4018/978-1-60960-827-9</t>
  </si>
  <si>
    <t>http://www.igi-global.com/book/achieving-real-time-distributed-computing/50517</t>
  </si>
  <si>
    <t>07/31/2010</t>
  </si>
  <si>
    <t>Medical Information Science Reference</t>
  </si>
  <si>
    <t>Medicine, Healthcare, and Life Sciences</t>
  </si>
  <si>
    <t>Health Information Systems</t>
  </si>
  <si>
    <t>Grid Technologies for E-Health: Applications for Telemedicine Services and Delivery</t>
  </si>
  <si>
    <t>Ekaterine Kldiashvili</t>
  </si>
  <si>
    <t>Georgian Telemedicine Union, Georgia</t>
  </si>
  <si>
    <t>N/A</t>
  </si>
  <si>
    <t>Grid computing has emerged as an important new field, distinguished from conventional distributed computing by its focus on large-scale resource sharing and innovative applications as well as an establishment for the creation of e-health networks.Grid Technologies for E-Health: Applications for Telemedicine Services and Delivery examines innovations to further improve medical management using grid computing. A defining collection of field advancements, this publication discusses the significance of automation and IT resources in healthcare technology previously infeasible due to computing and data-integration constraints.</t>
  </si>
  <si>
    <t>Computational grids; Diagnostic pathology; E-learning in telemedicine; Grid technology in telepathology; Gridifying neuroscientific pipelines; Health care grid services; Tele-audiology; Teleradiology grids; Virtual organization technology for e-health; Wireless Sensor Networks;</t>
  </si>
  <si>
    <t>EDU041000</t>
  </si>
  <si>
    <t>MED000000</t>
  </si>
  <si>
    <t>http://services.igi-global.com/resolvedoi/resolve.aspx?doi=10.4018/978-1-61692-010-4</t>
  </si>
  <si>
    <t>http://www.igi-global.com/book/grid-technologies-health/40270</t>
  </si>
  <si>
    <t>06/30/2010</t>
  </si>
  <si>
    <t>Dynamic Reconfigurable Network-on-Chip Design: Innovations for Computational Processing and Communication</t>
  </si>
  <si>
    <t>Jih-Sheng Shen</t>
  </si>
  <si>
    <t>Pao-Ann Hsiung</t>
  </si>
  <si>
    <t>National Chung Cheng University, Taiwan</t>
  </si>
  <si>
    <t>Reconfigurable computing brings immense flexibility to on-chip processing while network-on-chip has improved flexibility in on-chip communication. Integrating these two areas of research reaps the benefits of both and represents the promising future of multiprocessor systems-on-chip.Dynamic Reconfigurable Network-on-Chip Design: Innovations for Computational Processing and Communication is the one of the first compilations written to demonstrate this future for network -on-chip design. Through dynamic and creative research into questions ranging from integrating reconfigurable computing techniques, to task assigning, scheduling and arrival, to designing an operating system to take advantage of the computing and communication flexibilities brought about by run-time reconfiguration and network-on-chip, this book represents a complete source of the techniques and applications for reconfigurable network-on-chip necessary for understanding of future of this field.</t>
  </si>
  <si>
    <t>Administration of Reconfigurable NoCs; Leveraging reconfiguration techniques; Low-power network-on-chip; Network-on-chip design flow; NoC-based Infrastructures; Operating system design; Programming models for the processing elements; Reconfigurable computing techniques; Reconfiguring the Network-on-Chip processing elements; Task scheduling;</t>
  </si>
  <si>
    <t>COM032000</t>
  </si>
  <si>
    <t>UKN</t>
  </si>
  <si>
    <t>http://services.igi-global.com/resolvedoi/resolve.aspx?doi=10.4018/978-1-61520-807-4</t>
  </si>
  <si>
    <t>http://www.igi-global.com/book/dynamic-reconfigurable-network-chip-design/37334</t>
  </si>
  <si>
    <t>Novel Developments in Granular Computing: Applications for Advanced Human Reasoning and Soft Computation</t>
  </si>
  <si>
    <t>JingTao Yao</t>
  </si>
  <si>
    <t>University of Regina, Canada</t>
  </si>
  <si>
    <t>One of the fastest growing areas in computer science, granular computing, covers theories, methodologies, techniques, and tools that make use of granules in complex problem solving and reasoning.Novel Developments in Granular Computing: Applications for Advanced Human Reasoning and Soft Computation analyzes developments and current trends of granular computing, reviewing the most influential research and predicting future trends. This book not only presents a comprehensive summary of existing practices, but enhances understanding on human reasoning.</t>
  </si>
  <si>
    <t>Computational Intelligence; Domain-oriented data-driven data mining; Dominance-based Rough Set Approach; Fuzzy information processing; Granular computing; Human-centric systems; Modeling static and dynamic nonlinear systems; Object-oriented software development; Rough set algebras; Semantics of rough logic;</t>
  </si>
  <si>
    <t>EDU039000</t>
  </si>
  <si>
    <t>MED009000</t>
  </si>
  <si>
    <t>http://services.igi-global.com/resolvedoi/resolve.aspx?doi=10.4018/978-1-60566-324-1</t>
  </si>
  <si>
    <t>http://www.igi-global.com/book/novel-developments-granular-computing/37336</t>
  </si>
  <si>
    <t>Principles and Applications of Distributed Event-Based Systems</t>
  </si>
  <si>
    <t>Annika M. Hinze</t>
  </si>
  <si>
    <t>Alejandro Buchmann</t>
  </si>
  <si>
    <t>University of Waikato, New Zealand</t>
  </si>
  <si>
    <t>Recently, the event-based paradigm, a burgeoning technology receiving attention in research as well as industry, has gained momentum in the commercial world causing a need for further research in the field. Principles and Applications of Distributed Event-Based Systems showcases event-based systems in real-world applications, providing an overview of relevant terminology and content approachable for readers from a variety of backgrounds. Containing expert international contributions, this advanced publication provides professionals, researchers, and students in systems design with a rich compendium of latest applications in the field.</t>
  </si>
  <si>
    <t>Distributed event-based systems; Dynamic adaptive systems; Emergency applications; Event-based interaction; Event-based systems; Integration testing; Interface-based modular application development; Mobile ad hoc networks; Mobile and disruptive environments; Programming language support; Ubiquitous computing;</t>
  </si>
  <si>
    <t>COM066000</t>
  </si>
  <si>
    <t>BUS092000</t>
  </si>
  <si>
    <t>UTW</t>
  </si>
  <si>
    <t>http://services.igi-global.com/resolvedoi/resolve.aspx?doi=10.4018/978-1-60566-697-6</t>
  </si>
  <si>
    <t>http://www.igi-global.com/book/principles-applications-distributed-event-based/37337</t>
  </si>
  <si>
    <t>05/31/2010</t>
  </si>
  <si>
    <t>Large-Scale Distributed Computing and Applications: Models and Trends</t>
  </si>
  <si>
    <t>Valentin Cristea</t>
  </si>
  <si>
    <t>Ciprian Dobre</t>
  </si>
  <si>
    <t>Corina Stratan</t>
  </si>
  <si>
    <t>Florin Pop</t>
  </si>
  <si>
    <t>Alexandru Costan</t>
  </si>
  <si>
    <t>Politehnica University of Bucharest, Romania</t>
  </si>
  <si>
    <t>Many applications follow the distributed computing paradigm, in which parts of the application are executed on different network-interconnected computers. The extension of these applications in terms of number of users or size has led to an unprecedented increase in the scale of the infrastructure that supports them.Large-Scale Distributed Computing and Applications: Models and Trends offers a coherent and realistic image of today's research results in large scale distributed systems, explains state-of-the-art technological solutions for the main issues regarding large scale distributed systems, and presents the benefits of using large scale distributed systems and the development process of scientific and commercial distributed applications.</t>
  </si>
  <si>
    <t>Architectures for large-scale distributed systems; Data Management; Data storage and retrieval; Enterprise Information Systems; Interprocess communication models; Monitor and control of large-scale systems; Monitoring tools for control and optimization; Multi-criteria optimization for scheduling; Service-oriented architectures; Utility and volunteer computing;</t>
  </si>
  <si>
    <t>COM051000</t>
  </si>
  <si>
    <t>http://services.igi-global.com/resolvedoi/resolve.aspx?doi=10.4018/978-1-61520-703-9</t>
  </si>
  <si>
    <t>http://www.igi-global.com/book/large-scale-distributed-computing-applications/37335</t>
  </si>
  <si>
    <t>05/31/2009</t>
  </si>
  <si>
    <t>Grid Technology for Maximizing Collaborative Decision Management and Support: Advancing Effective Virtual Organizations</t>
  </si>
  <si>
    <t>University of Bedfordshire, UK</t>
  </si>
  <si>
    <t>Managers today are experiencing an increased focus on emergent collaborative technologies designed to enable virtual organization users to share resources and accomplish complex tasks better.Grid Technology for Maximizing Collaborative Decision Management and Support: Advancing Effective Virtual Organizations provides a state-of-the-art collection of opportunities and applicable practices of grid technology to sustain competitive advantage. Offering a collection of international research studies by leading experts, this book describes how grid technology can be applied to serve the purpose within interconnected organizations in an effective and efficient collaborative setting.</t>
  </si>
  <si>
    <t>Building service-oriented grid applications; Control dynamics; Maximizing collaborative emergency response; Placement and scheduling over grid warehouses; Scenarios of next generation grid applications; Semantics-based process support; Socio-technical virtual organization; Sustainable and interoperable e-infrastructures; Trust, virtual teams, and grid technology;</t>
  </si>
  <si>
    <t>COM079010</t>
  </si>
  <si>
    <t>http://services.igi-global.com/resolvedoi/resolve.aspx?doi=10.4018/978-1-60566-364-7</t>
  </si>
  <si>
    <t>http://www.igi-global.com/book/grid-technology-maximizing-collaborative-decision/432</t>
  </si>
  <si>
    <t>Handbook of Research on Grid Technologies and Utility Computing: Concepts for Managing Large-Scale Applications</t>
  </si>
  <si>
    <t>Emmanuel Udoh</t>
  </si>
  <si>
    <t>Frank Zhigang Wang</t>
  </si>
  <si>
    <t>Sullivan University, USA</t>
  </si>
  <si>
    <t>Cranfield University, UK</t>
  </si>
  <si>
    <t>Today, many institutions and corporations are involved in various grid researches that involve improvement in concepts, protocols, applications, methods, and tools. To help capture the rapid growth in grid concepts and applications and chart the future direction in this field, a resource compiling current advances in grid computing is essential. The Handbook of Research on Grid Technologies and Utility Computing: Concepts for Managing Large-Scale Applications provides a compendium of terms, definitions, and explanations of concepts, issues, processes, and trends in grid technology. As the first book collection of its kind, this reference features current articles presenting comprehensive coverage of grid technologies valuable to any researcher, practitioner, or academician in grid computing.</t>
  </si>
  <si>
    <t>Adaptive resource management; Bio-inspired grid resource management; Data-aware distributed batch scheduling; Grid resource auctions; Grid Technologies; Job scheduling mechanisms; Load sharing in a computational grid; Quality of service of grid computing; Resource-aware load balancing; Utility computing;</t>
  </si>
  <si>
    <t>30 authoritative contributions by the world’s leading experts in grid technologies and utility computing Comprehensive coverage of each specific topic, highlighting recent trends and describing the latest advances in the field More than 650 references to existing literature and research on grid technologies and utility computing A compendium of over 200 key terms with detailed definitions Organized by topic and indexed, making it a convenient method of reference for all IT/IS scholars and professionals Cross-referencing of key terms, figures, and information pertinent to grid technologies and utility computing</t>
  </si>
  <si>
    <t>COM043040</t>
  </si>
  <si>
    <t>COM051010</t>
  </si>
  <si>
    <t>http://services.igi-global.com/resolvedoi/resolve.aspx?doi=10.4018/978-1-60566-184-1</t>
  </si>
  <si>
    <t>http://www.igi-global.com/book/handbook-research-grid-technologies-utility/473</t>
  </si>
  <si>
    <t>Quantitative Quality of Service for Grid Computing: Applications for Heterogeneity, Large-Scale Distribution, and Dynamic Environments</t>
  </si>
  <si>
    <t>Lizhe Wang</t>
  </si>
  <si>
    <t>Jinjun Chen</t>
  </si>
  <si>
    <t>Wei Jie</t>
  </si>
  <si>
    <t>Institute of Scientific Computing, Germany</t>
  </si>
  <si>
    <t>Swinburne University of Technology, Australia</t>
  </si>
  <si>
    <t>University of Manchester, UK</t>
  </si>
  <si>
    <t>Distinguished from conventional parallel and distributed computing, the innovative field of grid computing focuses on resources shared among geographically distributed sites, providing high qualitative services for users and applications.Quantitative Quality of Service for Grid Computing: Applications for Heterogeneity, Large-Scale Distribution, and Dynamic Environments defines and characterizes the latest research achievements in grid computing. This book provides an important reference for academicians, practitioners, and researchers in fields such as parallel and distributed computing, high performance computing, and grid computing.</t>
  </si>
  <si>
    <t>Automatic service composition; Cost-based resource management; Dynamic network optimization; Ensuring grid workflows; Establishing quality of service guarantees; Grid workflows with encompassed business relationships; Quantitative quality of service for grid computing; Replication-based grid systems; Resource management strategies; Workflow scheduling;</t>
  </si>
  <si>
    <t>COM005000</t>
  </si>
  <si>
    <t>TEC052000</t>
  </si>
  <si>
    <t>http://services.igi-global.com/resolvedoi/resolve.aspx?doi=10.4018/978-1-60566-370-8</t>
  </si>
  <si>
    <t>http://www.igi-global.com/book/quantitative-quality-service-grid-computing/856</t>
  </si>
  <si>
    <t>08/31/2007</t>
  </si>
  <si>
    <t>Rough Computing: Theories, Technologies and Applications</t>
  </si>
  <si>
    <t>Aboul Ella Hassanien</t>
  </si>
  <si>
    <t>Zbigniew Suraj</t>
  </si>
  <si>
    <t>Dominik Slezak</t>
  </si>
  <si>
    <t>Pawan Lingras</t>
  </si>
  <si>
    <t>Cairo University, Egypt</t>
  </si>
  <si>
    <t>University of Information Technology and Management, Poland</t>
  </si>
  <si>
    <t>St Mary's University, Canada</t>
  </si>
  <si>
    <t>Rough set theory is a new soft computing tool which deals with vagueness and uncertainty. It has attracted the attention of researchers and practitioners worldwide, and has been successfully applied to many fields such as knowledge discovery, decision support, pattern recognition, and machine learning.Rough Computing: Theories, Technologies and Applications offers the most comprehensive coverage of key rough computing research, surveying a full range of topics from granular computing to pansystems theory. With its unique coverage of the defining issues of the field, this commanding research collection provides libraries with a single, authoritative reference to this highly advanced technological topic.</t>
  </si>
  <si>
    <t>Approximation Spaces; Belief Networks; BeliefSEEKER System; Classificatory Signal Decomposition; Direct Rule Induction; Extended Action Rule Discovery; Formal Concept Analysis; Foundations of Rough Sets; Hop Extraction Process; Hybridization of Rough Sets; Mining Hop Extraction Data; Models from data Tables; Monocular Vision System; Multi-Objective Evolutionary Algorithms; Probabilistic Indices; Quality of Approximation; Rough Set Analysis; Rough Set Flow Graphs; Rough Set-Based Feature Selection; Rough Sets and Boolean Reasoning; Single Classification Rules and Reducts; Uncertainty Management; Vagueness Perspective;</t>
  </si>
  <si>
    <t>BUS098000</t>
  </si>
  <si>
    <t>BUS041000</t>
  </si>
  <si>
    <t>http://services.igi-global.com/resolvedoi/resolve.aspx?doi=10.4018/978-1-59904-552-8</t>
  </si>
  <si>
    <t>http://www.igi-global.com/book/rough-computing-theories-technologies-applications/872</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</si>
</sst>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9"/>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2" width="21.42578125" style="1" customWidth="1"/>
    <col min="13" max="13" width="22.140625" style="1" customWidth="1"/>
    <col min="14" max="14" width="21.42578125" style="1" customWidth="1"/>
    <col min="15" max="18" width="21.42578125" style="1" hidden="1" customWidth="1"/>
    <col min="19" max="23" width="21.42578125" style="1" customWidth="1"/>
    <col min="24"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2013</v>
      </c>
      <c r="C2" s="3" t="s">
        <v>43</v>
      </c>
      <c r="D2" s="3" t="s">
        <v>44</v>
      </c>
      <c r="E2" s="3" t="s">
        <v>45</v>
      </c>
      <c r="F2" s="3" t="s">
        <v>46</v>
      </c>
      <c r="G2" s="3" t="s">
        <v>47</v>
      </c>
      <c r="H2" s="3">
        <v>1</v>
      </c>
      <c r="I2" s="3" t="s">
        <v>48</v>
      </c>
      <c r="J2" s="3" t="s">
        <v>49</v>
      </c>
      <c r="K2" s="3"/>
      <c r="L2" s="3"/>
      <c r="M2" s="3"/>
      <c r="N2" s="3"/>
      <c r="O2" s="3"/>
      <c r="P2" s="3"/>
      <c r="Q2" s="3"/>
      <c r="R2" s="3"/>
      <c r="S2" s="3" t="s">
        <v>50</v>
      </c>
      <c r="T2" s="3"/>
      <c r="U2" s="3"/>
      <c r="V2" s="3"/>
      <c r="W2" s="3"/>
      <c r="X2" s="3"/>
      <c r="Y2" s="3"/>
      <c r="Z2" s="3"/>
      <c r="AA2" s="3"/>
      <c r="AB2" s="3" t="str">
        <f>"1-4666-1879-5"</f>
        <v>1-4666-1879-5</v>
      </c>
      <c r="AC2" s="3" t="str">
        <f>"978-1-4666-1879-4"</f>
        <v>978-1-4666-1879-4</v>
      </c>
      <c r="AD2" s="3" t="str">
        <f>"1-4666-1880-9"</f>
        <v>1-4666-1880-9</v>
      </c>
      <c r="AE2" s="3" t="str">
        <f>"978-1-4666-1880-0"</f>
        <v>978-1-4666-1880-0</v>
      </c>
      <c r="AF2" s="3" t="str">
        <f>"978-1-4666-1881-7"</f>
        <v>978-1-4666-1881-7</v>
      </c>
      <c r="AG2" s="3">
        <v>338</v>
      </c>
      <c r="AH2" s="3" t="s">
        <v>51</v>
      </c>
      <c r="AI2" s="3" t="s">
        <v>52</v>
      </c>
      <c r="AJ2" s="3"/>
      <c r="AK2" s="3" t="s">
        <v>53</v>
      </c>
      <c r="AL2" s="3" t="s">
        <v>54</v>
      </c>
      <c r="AM2" s="3" t="s">
        <v>53</v>
      </c>
      <c r="AN2" s="3" t="s">
        <v>55</v>
      </c>
      <c r="AO2" s="3" t="s">
        <v>56</v>
      </c>
      <c r="AP2" s="3" t="s">
        <v>57</v>
      </c>
    </row>
    <row r="3" spans="1:42" s="2" customFormat="1" ht="22.5" customHeight="1">
      <c r="A3" s="3" t="s">
        <v>58</v>
      </c>
      <c r="B3" s="3">
        <v>2012</v>
      </c>
      <c r="C3" s="3" t="s">
        <v>59</v>
      </c>
      <c r="D3" s="3" t="s">
        <v>60</v>
      </c>
      <c r="E3" s="3" t="s">
        <v>61</v>
      </c>
      <c r="F3" s="3" t="s">
        <v>46</v>
      </c>
      <c r="G3" s="3" t="s">
        <v>62</v>
      </c>
      <c r="H3" s="3">
        <v>1</v>
      </c>
      <c r="I3" s="3" t="s">
        <v>63</v>
      </c>
      <c r="J3" s="3" t="s">
        <v>64</v>
      </c>
      <c r="K3" s="3" t="s">
        <v>65</v>
      </c>
      <c r="L3" s="3" t="s">
        <v>66</v>
      </c>
      <c r="M3" s="3"/>
      <c r="N3" s="3"/>
      <c r="O3" s="3"/>
      <c r="P3" s="3"/>
      <c r="Q3" s="3"/>
      <c r="R3" s="3"/>
      <c r="S3" s="3" t="s">
        <v>67</v>
      </c>
      <c r="T3" s="3" t="s">
        <v>68</v>
      </c>
      <c r="U3" s="3" t="s">
        <v>67</v>
      </c>
      <c r="V3" s="3"/>
      <c r="W3" s="3"/>
      <c r="X3" s="3"/>
      <c r="Y3" s="3"/>
      <c r="Z3" s="3"/>
      <c r="AA3" s="3"/>
      <c r="AB3" s="3" t="str">
        <f>"1-4666-1631-8"</f>
        <v>1-4666-1631-8</v>
      </c>
      <c r="AC3" s="3" t="str">
        <f>"978-1-4666-1631-8"</f>
        <v>978-1-4666-1631-8</v>
      </c>
      <c r="AD3" s="3" t="str">
        <f>"1-4666-1632-6"</f>
        <v>1-4666-1632-6</v>
      </c>
      <c r="AE3" s="3" t="str">
        <f>"978-1-4666-1632-5"</f>
        <v>978-1-4666-1632-5</v>
      </c>
      <c r="AF3" s="3" t="str">
        <f>"978-1-4666-1633-2"</f>
        <v>978-1-4666-1633-2</v>
      </c>
      <c r="AG3" s="3">
        <v>489</v>
      </c>
      <c r="AH3" s="3" t="s">
        <v>69</v>
      </c>
      <c r="AI3" s="3" t="s">
        <v>70</v>
      </c>
      <c r="AJ3" s="3"/>
      <c r="AK3" s="3" t="s">
        <v>71</v>
      </c>
      <c r="AL3" s="3" t="s">
        <v>72</v>
      </c>
      <c r="AM3" s="3" t="s">
        <v>71</v>
      </c>
      <c r="AN3" s="3" t="s">
        <v>73</v>
      </c>
      <c r="AO3" s="3" t="s">
        <v>74</v>
      </c>
      <c r="AP3" s="3" t="s">
        <v>75</v>
      </c>
    </row>
    <row r="4" spans="1:42" s="2" customFormat="1" ht="22.5" customHeight="1">
      <c r="A4" s="3" t="s">
        <v>76</v>
      </c>
      <c r="B4" s="3">
        <v>2012</v>
      </c>
      <c r="C4" s="3" t="s">
        <v>43</v>
      </c>
      <c r="D4" s="3" t="s">
        <v>44</v>
      </c>
      <c r="E4" s="3" t="s">
        <v>77</v>
      </c>
      <c r="F4" s="3" t="s">
        <v>78</v>
      </c>
      <c r="G4" s="3" t="s">
        <v>47</v>
      </c>
      <c r="H4" s="3">
        <v>1</v>
      </c>
      <c r="I4" s="3" t="s">
        <v>79</v>
      </c>
      <c r="J4" s="3" t="s">
        <v>80</v>
      </c>
      <c r="K4" s="3" t="s">
        <v>81</v>
      </c>
      <c r="L4" s="3"/>
      <c r="M4" s="3"/>
      <c r="N4" s="3"/>
      <c r="O4" s="3"/>
      <c r="P4" s="3"/>
      <c r="Q4" s="3"/>
      <c r="R4" s="3"/>
      <c r="S4" s="3" t="s">
        <v>82</v>
      </c>
      <c r="T4" s="3" t="s">
        <v>83</v>
      </c>
      <c r="U4" s="3"/>
      <c r="V4" s="3"/>
      <c r="W4" s="3"/>
      <c r="X4" s="3"/>
      <c r="Y4" s="3"/>
      <c r="Z4" s="3"/>
      <c r="AA4" s="3"/>
      <c r="AB4" s="3" t="str">
        <f>"1-4666-0897-8"</f>
        <v>1-4666-0897-8</v>
      </c>
      <c r="AC4" s="3" t="str">
        <f>"978-1-4666-0897-9"</f>
        <v>978-1-4666-0897-9</v>
      </c>
      <c r="AD4" s="3" t="str">
        <f>"1-4666-0898-6"</f>
        <v>1-4666-0898-6</v>
      </c>
      <c r="AE4" s="3" t="str">
        <f>"978-1-4666-0898-6"</f>
        <v>978-1-4666-0898-6</v>
      </c>
      <c r="AF4" s="3" t="str">
        <f>"978-1-4666-0899-3"</f>
        <v>978-1-4666-0899-3</v>
      </c>
      <c r="AG4" s="3">
        <v>270</v>
      </c>
      <c r="AH4" s="3" t="s">
        <v>84</v>
      </c>
      <c r="AI4" s="3" t="s">
        <v>85</v>
      </c>
      <c r="AJ4" s="3"/>
      <c r="AK4" s="3" t="s">
        <v>86</v>
      </c>
      <c r="AL4" s="3" t="s">
        <v>54</v>
      </c>
      <c r="AM4" s="3" t="s">
        <v>87</v>
      </c>
      <c r="AN4" s="3" t="s">
        <v>88</v>
      </c>
      <c r="AO4" s="3" t="s">
        <v>89</v>
      </c>
      <c r="AP4" s="3" t="s">
        <v>90</v>
      </c>
    </row>
    <row r="5" spans="1:42" s="2" customFormat="1" ht="22.5" customHeight="1">
      <c r="A5" s="3" t="s">
        <v>76</v>
      </c>
      <c r="B5" s="3">
        <v>2012</v>
      </c>
      <c r="C5" s="3" t="s">
        <v>43</v>
      </c>
      <c r="D5" s="3" t="s">
        <v>44</v>
      </c>
      <c r="E5" s="3" t="s">
        <v>45</v>
      </c>
      <c r="F5" s="3" t="s">
        <v>91</v>
      </c>
      <c r="G5" s="3" t="s">
        <v>47</v>
      </c>
      <c r="H5" s="3">
        <v>1</v>
      </c>
      <c r="I5" s="3" t="s">
        <v>92</v>
      </c>
      <c r="J5" s="3" t="s">
        <v>93</v>
      </c>
      <c r="K5" s="3"/>
      <c r="L5" s="3"/>
      <c r="M5" s="3"/>
      <c r="N5" s="3"/>
      <c r="O5" s="3"/>
      <c r="P5" s="3"/>
      <c r="Q5" s="3"/>
      <c r="R5" s="3"/>
      <c r="S5" s="3" t="s">
        <v>94</v>
      </c>
      <c r="T5" s="3"/>
      <c r="U5" s="3"/>
      <c r="V5" s="3"/>
      <c r="W5" s="3"/>
      <c r="X5" s="3"/>
      <c r="Y5" s="3"/>
      <c r="Z5" s="3"/>
      <c r="AA5" s="3"/>
      <c r="AB5" s="3" t="str">
        <f>"1-4666-0906-0"</f>
        <v>1-4666-0906-0</v>
      </c>
      <c r="AC5" s="3" t="str">
        <f>"978-1-4666-0906-8"</f>
        <v>978-1-4666-0906-8</v>
      </c>
      <c r="AD5" s="3" t="str">
        <f>"1-4666-0907-9"</f>
        <v>1-4666-0907-9</v>
      </c>
      <c r="AE5" s="3" t="str">
        <f>"978-1-4666-0907-5"</f>
        <v>978-1-4666-0907-5</v>
      </c>
      <c r="AF5" s="3" t="str">
        <f>"978-1-4666-0908-2"</f>
        <v>978-1-4666-0908-2</v>
      </c>
      <c r="AG5" s="3">
        <v>426</v>
      </c>
      <c r="AH5" s="3" t="s">
        <v>95</v>
      </c>
      <c r="AI5" s="3" t="s">
        <v>96</v>
      </c>
      <c r="AJ5" s="3"/>
      <c r="AK5" s="3" t="s">
        <v>86</v>
      </c>
      <c r="AL5" s="3" t="s">
        <v>54</v>
      </c>
      <c r="AM5" s="3" t="s">
        <v>97</v>
      </c>
      <c r="AN5" s="3" t="s">
        <v>98</v>
      </c>
      <c r="AO5" s="3" t="s">
        <v>99</v>
      </c>
      <c r="AP5" s="3" t="s">
        <v>100</v>
      </c>
    </row>
    <row r="6" spans="1:42" s="2" customFormat="1" ht="22.5" customHeight="1">
      <c r="A6" s="3" t="s">
        <v>76</v>
      </c>
      <c r="B6" s="3">
        <v>2012</v>
      </c>
      <c r="C6" s="3" t="s">
        <v>43</v>
      </c>
      <c r="D6" s="3" t="s">
        <v>101</v>
      </c>
      <c r="E6" s="3" t="s">
        <v>102</v>
      </c>
      <c r="F6" s="3" t="s">
        <v>46</v>
      </c>
      <c r="G6" s="3" t="s">
        <v>47</v>
      </c>
      <c r="H6" s="3">
        <v>1</v>
      </c>
      <c r="I6" s="3" t="s">
        <v>103</v>
      </c>
      <c r="J6" s="3" t="s">
        <v>104</v>
      </c>
      <c r="K6" s="3"/>
      <c r="L6" s="3"/>
      <c r="M6" s="3"/>
      <c r="N6" s="3"/>
      <c r="O6" s="3"/>
      <c r="P6" s="3"/>
      <c r="Q6" s="3"/>
      <c r="R6" s="3"/>
      <c r="S6" s="3" t="s">
        <v>105</v>
      </c>
      <c r="T6" s="3"/>
      <c r="U6" s="3"/>
      <c r="V6" s="3"/>
      <c r="W6" s="3"/>
      <c r="X6" s="3"/>
      <c r="Y6" s="3"/>
      <c r="Z6" s="3"/>
      <c r="AA6" s="3"/>
      <c r="AB6" s="3" t="str">
        <f>"1-4666-0957-5"</f>
        <v>1-4666-0957-5</v>
      </c>
      <c r="AC6" s="3" t="str">
        <f>"978-1-4666-0957-0"</f>
        <v>978-1-4666-0957-0</v>
      </c>
      <c r="AD6" s="3" t="str">
        <f>"1-4666-0958-3"</f>
        <v>1-4666-0958-3</v>
      </c>
      <c r="AE6" s="3" t="str">
        <f>"978-1-4666-0958-7"</f>
        <v>978-1-4666-0958-7</v>
      </c>
      <c r="AF6" s="3" t="str">
        <f>"978-1-4666-0959-4"</f>
        <v>978-1-4666-0959-4</v>
      </c>
      <c r="AG6" s="3">
        <v>357</v>
      </c>
      <c r="AH6" s="3" t="s">
        <v>106</v>
      </c>
      <c r="AI6" s="3" t="s">
        <v>107</v>
      </c>
      <c r="AJ6" s="3"/>
      <c r="AK6" s="3" t="s">
        <v>108</v>
      </c>
      <c r="AL6" s="3" t="s">
        <v>108</v>
      </c>
      <c r="AM6" s="3" t="s">
        <v>109</v>
      </c>
      <c r="AN6" s="3" t="s">
        <v>110</v>
      </c>
      <c r="AO6" s="3" t="s">
        <v>111</v>
      </c>
      <c r="AP6" s="3" t="s">
        <v>112</v>
      </c>
    </row>
    <row r="7" spans="1:42" s="2" customFormat="1" ht="22.5" customHeight="1">
      <c r="A7" s="3" t="s">
        <v>113</v>
      </c>
      <c r="B7" s="3">
        <v>2012</v>
      </c>
      <c r="C7" s="3" t="s">
        <v>43</v>
      </c>
      <c r="D7" s="3" t="s">
        <v>44</v>
      </c>
      <c r="E7" s="3" t="s">
        <v>45</v>
      </c>
      <c r="F7" s="3" t="s">
        <v>91</v>
      </c>
      <c r="G7" s="3" t="s">
        <v>47</v>
      </c>
      <c r="H7" s="3">
        <v>1</v>
      </c>
      <c r="I7" s="3" t="s">
        <v>114</v>
      </c>
      <c r="J7" s="3" t="s">
        <v>115</v>
      </c>
      <c r="K7" s="3"/>
      <c r="L7" s="3"/>
      <c r="M7" s="3"/>
      <c r="N7" s="3"/>
      <c r="O7" s="3"/>
      <c r="P7" s="3"/>
      <c r="Q7" s="3"/>
      <c r="R7" s="3"/>
      <c r="S7" s="3" t="s">
        <v>116</v>
      </c>
      <c r="T7" s="3"/>
      <c r="U7" s="3"/>
      <c r="V7" s="3"/>
      <c r="W7" s="3"/>
      <c r="X7" s="3"/>
      <c r="Y7" s="3"/>
      <c r="Z7" s="3"/>
      <c r="AA7" s="3"/>
      <c r="AB7" s="3" t="str">
        <f>"1-61520-971-9"</f>
        <v>1-61520-971-9</v>
      </c>
      <c r="AC7" s="3" t="str">
        <f>"978-1-61520-971-2"</f>
        <v>978-1-61520-971-2</v>
      </c>
      <c r="AD7" s="3" t="str">
        <f>"1-61520-972-7"</f>
        <v>1-61520-972-7</v>
      </c>
      <c r="AE7" s="3" t="str">
        <f>"978-1-61520-972-9"</f>
        <v>978-1-61520-972-9</v>
      </c>
      <c r="AF7" s="3" t="str">
        <f>"978-1-61350-522-9"</f>
        <v>978-1-61350-522-9</v>
      </c>
      <c r="AG7" s="3">
        <v>352</v>
      </c>
      <c r="AH7" s="3" t="s">
        <v>117</v>
      </c>
      <c r="AI7" s="3" t="s">
        <v>118</v>
      </c>
      <c r="AJ7" s="3"/>
      <c r="AK7" s="3" t="s">
        <v>119</v>
      </c>
      <c r="AL7" s="3" t="s">
        <v>119</v>
      </c>
      <c r="AM7" s="3" t="s">
        <v>120</v>
      </c>
      <c r="AN7" s="3" t="s">
        <v>121</v>
      </c>
      <c r="AO7" s="3" t="s">
        <v>122</v>
      </c>
      <c r="AP7" s="3" t="s">
        <v>123</v>
      </c>
    </row>
    <row r="8" spans="1:42" s="2" customFormat="1" ht="22.5" customHeight="1">
      <c r="A8" s="3" t="s">
        <v>113</v>
      </c>
      <c r="B8" s="3">
        <v>2012</v>
      </c>
      <c r="C8" s="3" t="s">
        <v>43</v>
      </c>
      <c r="D8" s="3" t="s">
        <v>44</v>
      </c>
      <c r="E8" s="3" t="s">
        <v>77</v>
      </c>
      <c r="F8" s="3" t="s">
        <v>46</v>
      </c>
      <c r="G8" s="3" t="s">
        <v>47</v>
      </c>
      <c r="H8" s="3">
        <v>1</v>
      </c>
      <c r="I8" s="3" t="s">
        <v>124</v>
      </c>
      <c r="J8" s="3" t="s">
        <v>125</v>
      </c>
      <c r="K8" s="3" t="s">
        <v>126</v>
      </c>
      <c r="L8" s="3" t="s">
        <v>127</v>
      </c>
      <c r="M8" s="3"/>
      <c r="N8" s="3"/>
      <c r="O8" s="3"/>
      <c r="P8" s="3"/>
      <c r="Q8" s="3"/>
      <c r="R8" s="3"/>
      <c r="S8" s="3" t="s">
        <v>128</v>
      </c>
      <c r="T8" s="3" t="s">
        <v>128</v>
      </c>
      <c r="U8" s="3" t="s">
        <v>128</v>
      </c>
      <c r="V8" s="3"/>
      <c r="W8" s="3"/>
      <c r="X8" s="3"/>
      <c r="Y8" s="3"/>
      <c r="Z8" s="3"/>
      <c r="AA8" s="3"/>
      <c r="AB8" s="3" t="str">
        <f>"1-4666-0098-5"</f>
        <v>1-4666-0098-5</v>
      </c>
      <c r="AC8" s="3" t="str">
        <f>"978-1-4666-0098-0"</f>
        <v>978-1-4666-0098-0</v>
      </c>
      <c r="AD8" s="3" t="str">
        <f>"1-4666-0099-3"</f>
        <v>1-4666-0099-3</v>
      </c>
      <c r="AE8" s="3" t="str">
        <f>"978-1-4666-0099-7"</f>
        <v>978-1-4666-0099-7</v>
      </c>
      <c r="AF8" s="3" t="str">
        <f>"978-1-4666-0100-0"</f>
        <v>978-1-4666-0100-0</v>
      </c>
      <c r="AG8" s="3">
        <v>378</v>
      </c>
      <c r="AH8" s="3" t="s">
        <v>129</v>
      </c>
      <c r="AI8" s="3" t="s">
        <v>130</v>
      </c>
      <c r="AJ8" s="3"/>
      <c r="AK8" s="3" t="s">
        <v>131</v>
      </c>
      <c r="AL8" s="3" t="s">
        <v>131</v>
      </c>
      <c r="AM8" s="3" t="s">
        <v>132</v>
      </c>
      <c r="AN8" s="3" t="s">
        <v>133</v>
      </c>
      <c r="AO8" s="3" t="s">
        <v>134</v>
      </c>
      <c r="AP8" s="3" t="s">
        <v>135</v>
      </c>
    </row>
    <row r="9" spans="1:42" s="2" customFormat="1" ht="22.5" customHeight="1">
      <c r="A9" s="3" t="s">
        <v>136</v>
      </c>
      <c r="B9" s="3">
        <v>2012</v>
      </c>
      <c r="C9" s="3" t="s">
        <v>43</v>
      </c>
      <c r="D9" s="3" t="s">
        <v>44</v>
      </c>
      <c r="E9" s="3" t="s">
        <v>45</v>
      </c>
      <c r="F9" s="3" t="s">
        <v>91</v>
      </c>
      <c r="G9" s="3" t="s">
        <v>47</v>
      </c>
      <c r="H9" s="3">
        <v>1</v>
      </c>
      <c r="I9" s="3" t="s">
        <v>137</v>
      </c>
      <c r="J9" s="3" t="s">
        <v>138</v>
      </c>
      <c r="K9" s="3"/>
      <c r="L9" s="3"/>
      <c r="M9" s="3"/>
      <c r="N9" s="3"/>
      <c r="O9" s="3"/>
      <c r="P9" s="3"/>
      <c r="Q9" s="3"/>
      <c r="R9" s="3"/>
      <c r="S9" s="3" t="s">
        <v>139</v>
      </c>
      <c r="T9" s="3"/>
      <c r="U9" s="3"/>
      <c r="V9" s="3"/>
      <c r="W9" s="3"/>
      <c r="X9" s="3"/>
      <c r="Y9" s="3"/>
      <c r="Z9" s="3"/>
      <c r="AA9" s="3"/>
      <c r="AB9" s="3" t="str">
        <f>"1-61350-113-7"</f>
        <v>1-61350-113-7</v>
      </c>
      <c r="AC9" s="3" t="str">
        <f>"978-1-61350-113-9"</f>
        <v>978-1-61350-113-9</v>
      </c>
      <c r="AD9" s="3" t="str">
        <f>"1-61350-114-5"</f>
        <v>1-61350-114-5</v>
      </c>
      <c r="AE9" s="3" t="str">
        <f>"978-1-61350-114-6"</f>
        <v>978-1-61350-114-6</v>
      </c>
      <c r="AF9" s="3" t="str">
        <f>"978-1-61350-115-3"</f>
        <v>978-1-61350-115-3</v>
      </c>
      <c r="AG9" s="3">
        <v>400</v>
      </c>
      <c r="AH9" s="3" t="s">
        <v>140</v>
      </c>
      <c r="AI9" s="3" t="s">
        <v>141</v>
      </c>
      <c r="AJ9" s="3"/>
      <c r="AK9" s="3" t="s">
        <v>86</v>
      </c>
      <c r="AL9" s="3" t="s">
        <v>71</v>
      </c>
      <c r="AM9" s="3" t="s">
        <v>86</v>
      </c>
      <c r="AN9" s="3" t="s">
        <v>142</v>
      </c>
      <c r="AO9" s="3" t="s">
        <v>143</v>
      </c>
      <c r="AP9" s="3" t="s">
        <v>144</v>
      </c>
    </row>
    <row r="10" spans="1:42" s="2" customFormat="1" ht="22.5" customHeight="1">
      <c r="A10" s="3" t="s">
        <v>145</v>
      </c>
      <c r="B10" s="3">
        <v>2012</v>
      </c>
      <c r="C10" s="3" t="s">
        <v>43</v>
      </c>
      <c r="D10" s="3" t="s">
        <v>44</v>
      </c>
      <c r="E10" s="3" t="s">
        <v>45</v>
      </c>
      <c r="F10" s="3" t="s">
        <v>91</v>
      </c>
      <c r="G10" s="3" t="s">
        <v>47</v>
      </c>
      <c r="H10" s="3">
        <v>1</v>
      </c>
      <c r="I10" s="3" t="s">
        <v>146</v>
      </c>
      <c r="J10" s="3" t="s">
        <v>147</v>
      </c>
      <c r="K10" s="3" t="s">
        <v>148</v>
      </c>
      <c r="L10" s="3" t="s">
        <v>149</v>
      </c>
      <c r="M10" s="3"/>
      <c r="N10" s="3"/>
      <c r="O10" s="3"/>
      <c r="P10" s="3"/>
      <c r="Q10" s="3"/>
      <c r="R10" s="3"/>
      <c r="S10" s="3" t="s">
        <v>139</v>
      </c>
      <c r="T10" s="3" t="s">
        <v>139</v>
      </c>
      <c r="U10" s="3" t="s">
        <v>139</v>
      </c>
      <c r="V10" s="3"/>
      <c r="W10" s="3"/>
      <c r="X10" s="3"/>
      <c r="Y10" s="3"/>
      <c r="Z10" s="3"/>
      <c r="AA10" s="3"/>
      <c r="AB10" s="3" t="str">
        <f>"1-60960-827-5"</f>
        <v>1-60960-827-5</v>
      </c>
      <c r="AC10" s="3" t="str">
        <f>"978-1-60960-827-9"</f>
        <v>978-1-60960-827-9</v>
      </c>
      <c r="AD10" s="3" t="str">
        <f>"1-60960-828-3"</f>
        <v>1-60960-828-3</v>
      </c>
      <c r="AE10" s="3" t="str">
        <f>"978-1-60960-828-6"</f>
        <v>978-1-60960-828-6</v>
      </c>
      <c r="AF10" s="3" t="str">
        <f>"978-1-60960-829-3"</f>
        <v>978-1-60960-829-3</v>
      </c>
      <c r="AG10" s="3">
        <v>330</v>
      </c>
      <c r="AH10" s="3" t="s">
        <v>150</v>
      </c>
      <c r="AI10" s="3" t="s">
        <v>151</v>
      </c>
      <c r="AJ10" s="3"/>
      <c r="AK10" s="3" t="s">
        <v>86</v>
      </c>
      <c r="AL10" s="3" t="s">
        <v>86</v>
      </c>
      <c r="AM10" s="3" t="s">
        <v>54</v>
      </c>
      <c r="AN10" s="3" t="s">
        <v>152</v>
      </c>
      <c r="AO10" s="3" t="s">
        <v>153</v>
      </c>
      <c r="AP10" s="3" t="s">
        <v>154</v>
      </c>
    </row>
    <row r="11" spans="1:42" s="2" customFormat="1" ht="22.5" customHeight="1">
      <c r="A11" s="3" t="s">
        <v>155</v>
      </c>
      <c r="B11" s="3">
        <v>2011</v>
      </c>
      <c r="C11" s="3" t="s">
        <v>156</v>
      </c>
      <c r="D11" s="3" t="s">
        <v>157</v>
      </c>
      <c r="E11" s="3" t="s">
        <v>158</v>
      </c>
      <c r="F11" s="3" t="s">
        <v>91</v>
      </c>
      <c r="G11" s="3" t="s">
        <v>47</v>
      </c>
      <c r="H11" s="3">
        <v>1</v>
      </c>
      <c r="I11" s="3" t="s">
        <v>159</v>
      </c>
      <c r="J11" s="3" t="s">
        <v>160</v>
      </c>
      <c r="K11" s="3"/>
      <c r="L11" s="3"/>
      <c r="M11" s="3"/>
      <c r="N11" s="3"/>
      <c r="O11" s="3"/>
      <c r="P11" s="3"/>
      <c r="Q11" s="3"/>
      <c r="R11" s="3"/>
      <c r="S11" s="3" t="s">
        <v>161</v>
      </c>
      <c r="T11" s="3"/>
      <c r="U11" s="3"/>
      <c r="V11" s="3"/>
      <c r="W11" s="3"/>
      <c r="X11" s="3"/>
      <c r="Y11" s="3"/>
      <c r="Z11" s="3"/>
      <c r="AA11" s="3"/>
      <c r="AB11" s="3" t="str">
        <f>"1-61692-010-6"</f>
        <v>1-61692-010-6</v>
      </c>
      <c r="AC11" s="3" t="str">
        <f>"978-1-61692-010-4"</f>
        <v>978-1-61692-010-4</v>
      </c>
      <c r="AD11" s="3" t="str">
        <f>"1-61692-011-4"</f>
        <v>1-61692-011-4</v>
      </c>
      <c r="AE11" s="3" t="str">
        <f>"978-1-61692-011-1"</f>
        <v>978-1-61692-011-1</v>
      </c>
      <c r="AF11" s="3" t="s">
        <v>162</v>
      </c>
      <c r="AG11" s="3">
        <v>280</v>
      </c>
      <c r="AH11" s="3" t="s">
        <v>163</v>
      </c>
      <c r="AI11" s="3" t="s">
        <v>164</v>
      </c>
      <c r="AJ11" s="3"/>
      <c r="AK11" s="3" t="s">
        <v>109</v>
      </c>
      <c r="AL11" s="3" t="s">
        <v>165</v>
      </c>
      <c r="AM11" s="3" t="s">
        <v>166</v>
      </c>
      <c r="AN11" s="3" t="s">
        <v>152</v>
      </c>
      <c r="AO11" s="3" t="s">
        <v>167</v>
      </c>
      <c r="AP11" s="3" t="s">
        <v>168</v>
      </c>
    </row>
    <row r="12" spans="1:42" s="2" customFormat="1" ht="22.5" customHeight="1">
      <c r="A12" s="3" t="s">
        <v>169</v>
      </c>
      <c r="B12" s="3">
        <v>2010</v>
      </c>
      <c r="C12" s="3" t="s">
        <v>43</v>
      </c>
      <c r="D12" s="3" t="s">
        <v>44</v>
      </c>
      <c r="E12" s="3" t="s">
        <v>45</v>
      </c>
      <c r="F12" s="3" t="s">
        <v>91</v>
      </c>
      <c r="G12" s="3" t="s">
        <v>47</v>
      </c>
      <c r="H12" s="3">
        <v>1</v>
      </c>
      <c r="I12" s="3" t="s">
        <v>170</v>
      </c>
      <c r="J12" s="3" t="s">
        <v>171</v>
      </c>
      <c r="K12" s="3" t="s">
        <v>172</v>
      </c>
      <c r="L12" s="3"/>
      <c r="M12" s="3"/>
      <c r="N12" s="3"/>
      <c r="O12" s="3"/>
      <c r="P12" s="3"/>
      <c r="Q12" s="3"/>
      <c r="R12" s="3"/>
      <c r="S12" s="3" t="s">
        <v>173</v>
      </c>
      <c r="T12" s="3" t="s">
        <v>173</v>
      </c>
      <c r="U12" s="3"/>
      <c r="V12" s="3"/>
      <c r="W12" s="3"/>
      <c r="X12" s="3"/>
      <c r="Y12" s="3"/>
      <c r="Z12" s="3"/>
      <c r="AA12" s="3"/>
      <c r="AB12" s="3" t="str">
        <f>"1-61520-807-0"</f>
        <v>1-61520-807-0</v>
      </c>
      <c r="AC12" s="3" t="str">
        <f>"978-1-61520-807-4"</f>
        <v>978-1-61520-807-4</v>
      </c>
      <c r="AD12" s="3" t="str">
        <f>"1-61520-808-9"</f>
        <v>1-61520-808-9</v>
      </c>
      <c r="AE12" s="3" t="str">
        <f>"978-1-61520-808-1"</f>
        <v>978-1-61520-808-1</v>
      </c>
      <c r="AF12" s="3" t="s">
        <v>162</v>
      </c>
      <c r="AG12" s="3">
        <v>384</v>
      </c>
      <c r="AH12" s="3" t="s">
        <v>174</v>
      </c>
      <c r="AI12" s="3" t="s">
        <v>175</v>
      </c>
      <c r="AJ12" s="3"/>
      <c r="AK12" s="3" t="s">
        <v>176</v>
      </c>
      <c r="AL12" s="3" t="s">
        <v>72</v>
      </c>
      <c r="AM12" s="3" t="s">
        <v>176</v>
      </c>
      <c r="AN12" s="3" t="s">
        <v>177</v>
      </c>
      <c r="AO12" s="3" t="s">
        <v>178</v>
      </c>
      <c r="AP12" s="3" t="s">
        <v>179</v>
      </c>
    </row>
    <row r="13" spans="1:42" s="2" customFormat="1" ht="22.5" customHeight="1">
      <c r="A13" s="3" t="s">
        <v>169</v>
      </c>
      <c r="B13" s="3">
        <v>2010</v>
      </c>
      <c r="C13" s="3" t="s">
        <v>43</v>
      </c>
      <c r="D13" s="3" t="s">
        <v>44</v>
      </c>
      <c r="E13" s="3" t="s">
        <v>45</v>
      </c>
      <c r="F13" s="3" t="s">
        <v>91</v>
      </c>
      <c r="G13" s="3" t="s">
        <v>47</v>
      </c>
      <c r="H13" s="3">
        <v>1</v>
      </c>
      <c r="I13" s="3" t="s">
        <v>180</v>
      </c>
      <c r="J13" s="3" t="s">
        <v>181</v>
      </c>
      <c r="K13" s="3"/>
      <c r="L13" s="3"/>
      <c r="M13" s="3"/>
      <c r="N13" s="3"/>
      <c r="O13" s="3"/>
      <c r="P13" s="3"/>
      <c r="Q13" s="3"/>
      <c r="R13" s="3"/>
      <c r="S13" s="3" t="s">
        <v>182</v>
      </c>
      <c r="T13" s="3"/>
      <c r="U13" s="3"/>
      <c r="V13" s="3"/>
      <c r="W13" s="3"/>
      <c r="X13" s="3"/>
      <c r="Y13" s="3"/>
      <c r="Z13" s="3"/>
      <c r="AA13" s="3"/>
      <c r="AB13" s="3" t="str">
        <f>"1-60566-324-7"</f>
        <v>1-60566-324-7</v>
      </c>
      <c r="AC13" s="3" t="str">
        <f>"978-1-60566-324-1"</f>
        <v>978-1-60566-324-1</v>
      </c>
      <c r="AD13" s="3" t="str">
        <f>"1-60566-325-5"</f>
        <v>1-60566-325-5</v>
      </c>
      <c r="AE13" s="3" t="str">
        <f>"978-1-60566-325-8"</f>
        <v>978-1-60566-325-8</v>
      </c>
      <c r="AF13" s="3" t="s">
        <v>162</v>
      </c>
      <c r="AG13" s="3">
        <v>570</v>
      </c>
      <c r="AH13" s="3" t="s">
        <v>183</v>
      </c>
      <c r="AI13" s="3" t="s">
        <v>184</v>
      </c>
      <c r="AJ13" s="3"/>
      <c r="AK13" s="3" t="s">
        <v>185</v>
      </c>
      <c r="AL13" s="3" t="s">
        <v>185</v>
      </c>
      <c r="AM13" s="3" t="s">
        <v>186</v>
      </c>
      <c r="AN13" s="3" t="s">
        <v>121</v>
      </c>
      <c r="AO13" s="3" t="s">
        <v>187</v>
      </c>
      <c r="AP13" s="3" t="s">
        <v>188</v>
      </c>
    </row>
    <row r="14" spans="1:42" s="2" customFormat="1" ht="22.5" customHeight="1">
      <c r="A14" s="3" t="s">
        <v>169</v>
      </c>
      <c r="B14" s="3">
        <v>2010</v>
      </c>
      <c r="C14" s="3" t="s">
        <v>43</v>
      </c>
      <c r="D14" s="3" t="s">
        <v>44</v>
      </c>
      <c r="E14" s="3" t="s">
        <v>45</v>
      </c>
      <c r="F14" s="3" t="s">
        <v>91</v>
      </c>
      <c r="G14" s="3" t="s">
        <v>47</v>
      </c>
      <c r="H14" s="3">
        <v>1</v>
      </c>
      <c r="I14" s="3" t="s">
        <v>189</v>
      </c>
      <c r="J14" s="3" t="s">
        <v>190</v>
      </c>
      <c r="K14" s="3" t="s">
        <v>191</v>
      </c>
      <c r="L14" s="3"/>
      <c r="M14" s="3"/>
      <c r="N14" s="3"/>
      <c r="O14" s="3"/>
      <c r="P14" s="3"/>
      <c r="Q14" s="3"/>
      <c r="R14" s="3"/>
      <c r="S14" s="3" t="s">
        <v>192</v>
      </c>
      <c r="T14" s="3" t="s">
        <v>192</v>
      </c>
      <c r="U14" s="3"/>
      <c r="V14" s="3"/>
      <c r="W14" s="3"/>
      <c r="X14" s="3"/>
      <c r="Y14" s="3"/>
      <c r="Z14" s="3"/>
      <c r="AA14" s="3"/>
      <c r="AB14" s="3" t="str">
        <f>"1-60566-697-1"</f>
        <v>1-60566-697-1</v>
      </c>
      <c r="AC14" s="3" t="str">
        <f>"978-1-60566-697-6"</f>
        <v>978-1-60566-697-6</v>
      </c>
      <c r="AD14" s="3" t="str">
        <f>"1-60566-698-X"</f>
        <v>1-60566-698-X</v>
      </c>
      <c r="AE14" s="3" t="str">
        <f>"978-1-60566-698-3"</f>
        <v>978-1-60566-698-3</v>
      </c>
      <c r="AF14" s="3" t="s">
        <v>162</v>
      </c>
      <c r="AG14" s="3">
        <v>538</v>
      </c>
      <c r="AH14" s="3" t="s">
        <v>193</v>
      </c>
      <c r="AI14" s="3" t="s">
        <v>194</v>
      </c>
      <c r="AJ14" s="3"/>
      <c r="AK14" s="3" t="s">
        <v>195</v>
      </c>
      <c r="AL14" s="3" t="s">
        <v>196</v>
      </c>
      <c r="AM14" s="3" t="s">
        <v>195</v>
      </c>
      <c r="AN14" s="3" t="s">
        <v>197</v>
      </c>
      <c r="AO14" s="3" t="s">
        <v>198</v>
      </c>
      <c r="AP14" s="3" t="s">
        <v>199</v>
      </c>
    </row>
    <row r="15" spans="1:42" s="2" customFormat="1" ht="22.5" customHeight="1">
      <c r="A15" s="3" t="s">
        <v>200</v>
      </c>
      <c r="B15" s="3">
        <v>2010</v>
      </c>
      <c r="C15" s="3" t="s">
        <v>43</v>
      </c>
      <c r="D15" s="3" t="s">
        <v>44</v>
      </c>
      <c r="E15" s="3" t="s">
        <v>45</v>
      </c>
      <c r="F15" s="3" t="s">
        <v>91</v>
      </c>
      <c r="G15" s="3" t="s">
        <v>62</v>
      </c>
      <c r="H15" s="3">
        <v>1</v>
      </c>
      <c r="I15" s="3" t="s">
        <v>201</v>
      </c>
      <c r="J15" s="3" t="s">
        <v>202</v>
      </c>
      <c r="K15" s="3" t="s">
        <v>203</v>
      </c>
      <c r="L15" s="3" t="s">
        <v>204</v>
      </c>
      <c r="M15" s="3" t="s">
        <v>205</v>
      </c>
      <c r="N15" s="3" t="s">
        <v>206</v>
      </c>
      <c r="O15" s="3"/>
      <c r="P15" s="3"/>
      <c r="Q15" s="3"/>
      <c r="R15" s="3"/>
      <c r="S15" s="3" t="s">
        <v>207</v>
      </c>
      <c r="T15" s="3" t="s">
        <v>207</v>
      </c>
      <c r="U15" s="3" t="s">
        <v>207</v>
      </c>
      <c r="V15" s="3" t="s">
        <v>207</v>
      </c>
      <c r="W15" s="3" t="s">
        <v>207</v>
      </c>
      <c r="X15" s="3"/>
      <c r="Y15" s="3"/>
      <c r="Z15" s="3"/>
      <c r="AA15" s="3"/>
      <c r="AB15" s="3" t="str">
        <f>"1-61520-703-1"</f>
        <v>1-61520-703-1</v>
      </c>
      <c r="AC15" s="3" t="str">
        <f>"978-1-61520-703-9"</f>
        <v>978-1-61520-703-9</v>
      </c>
      <c r="AD15" s="3" t="str">
        <f>"1-61520-704-X"</f>
        <v>1-61520-704-X</v>
      </c>
      <c r="AE15" s="3" t="str">
        <f>"978-1-61520-704-6"</f>
        <v>978-1-61520-704-6</v>
      </c>
      <c r="AF15" s="3" t="s">
        <v>162</v>
      </c>
      <c r="AG15" s="3">
        <v>276</v>
      </c>
      <c r="AH15" s="3" t="s">
        <v>208</v>
      </c>
      <c r="AI15" s="3" t="s">
        <v>209</v>
      </c>
      <c r="AJ15" s="3"/>
      <c r="AK15" s="3" t="s">
        <v>54</v>
      </c>
      <c r="AL15" s="3" t="s">
        <v>210</v>
      </c>
      <c r="AM15" s="3" t="s">
        <v>54</v>
      </c>
      <c r="AN15" s="3" t="s">
        <v>121</v>
      </c>
      <c r="AO15" s="3" t="s">
        <v>211</v>
      </c>
      <c r="AP15" s="3" t="s">
        <v>212</v>
      </c>
    </row>
    <row r="16" spans="1:42" s="2" customFormat="1" ht="22.5" customHeight="1">
      <c r="A16" s="3" t="s">
        <v>213</v>
      </c>
      <c r="B16" s="3">
        <v>2009</v>
      </c>
      <c r="C16" s="3" t="s">
        <v>43</v>
      </c>
      <c r="D16" s="3" t="s">
        <v>44</v>
      </c>
      <c r="E16" s="3" t="s">
        <v>77</v>
      </c>
      <c r="F16" s="3" t="s">
        <v>91</v>
      </c>
      <c r="G16" s="3" t="s">
        <v>47</v>
      </c>
      <c r="H16" s="3">
        <v>1</v>
      </c>
      <c r="I16" s="3" t="s">
        <v>214</v>
      </c>
      <c r="J16" s="3" t="s">
        <v>93</v>
      </c>
      <c r="K16" s="3"/>
      <c r="L16" s="3"/>
      <c r="M16" s="3"/>
      <c r="N16" s="3"/>
      <c r="O16" s="3"/>
      <c r="P16" s="3"/>
      <c r="Q16" s="3"/>
      <c r="R16" s="3"/>
      <c r="S16" s="3" t="s">
        <v>215</v>
      </c>
      <c r="T16" s="3"/>
      <c r="U16" s="3"/>
      <c r="V16" s="3"/>
      <c r="W16" s="3"/>
      <c r="X16" s="3"/>
      <c r="Y16" s="3"/>
      <c r="Z16" s="3"/>
      <c r="AA16" s="3"/>
      <c r="AB16" s="3" t="str">
        <f>"1-60566-364-6"</f>
        <v>1-60566-364-6</v>
      </c>
      <c r="AC16" s="3" t="str">
        <f>"978-1-60566-364-7"</f>
        <v>978-1-60566-364-7</v>
      </c>
      <c r="AD16" s="3" t="str">
        <f>"1-60566-365-4"</f>
        <v>1-60566-365-4</v>
      </c>
      <c r="AE16" s="3" t="str">
        <f>"978-1-60566-365-4"</f>
        <v>978-1-60566-365-4</v>
      </c>
      <c r="AF16" s="3" t="s">
        <v>162</v>
      </c>
      <c r="AG16" s="3">
        <v>360</v>
      </c>
      <c r="AH16" s="3" t="s">
        <v>216</v>
      </c>
      <c r="AI16" s="3" t="s">
        <v>217</v>
      </c>
      <c r="AJ16" s="3"/>
      <c r="AK16" s="3" t="s">
        <v>185</v>
      </c>
      <c r="AL16" s="3" t="s">
        <v>218</v>
      </c>
      <c r="AM16" s="3" t="s">
        <v>185</v>
      </c>
      <c r="AN16" s="3" t="s">
        <v>162</v>
      </c>
      <c r="AO16" s="3" t="s">
        <v>219</v>
      </c>
      <c r="AP16" s="3" t="s">
        <v>220</v>
      </c>
    </row>
    <row r="17" spans="1:42" s="2" customFormat="1" ht="22.5" customHeight="1">
      <c r="A17" s="3" t="s">
        <v>213</v>
      </c>
      <c r="B17" s="3">
        <v>2009</v>
      </c>
      <c r="C17" s="3" t="s">
        <v>43</v>
      </c>
      <c r="D17" s="3" t="s">
        <v>44</v>
      </c>
      <c r="E17" s="3" t="s">
        <v>45</v>
      </c>
      <c r="F17" s="3" t="s">
        <v>91</v>
      </c>
      <c r="G17" s="3" t="s">
        <v>47</v>
      </c>
      <c r="H17" s="3">
        <v>1</v>
      </c>
      <c r="I17" s="3" t="s">
        <v>221</v>
      </c>
      <c r="J17" s="3" t="s">
        <v>222</v>
      </c>
      <c r="K17" s="3" t="s">
        <v>223</v>
      </c>
      <c r="L17" s="3"/>
      <c r="M17" s="3"/>
      <c r="N17" s="3"/>
      <c r="O17" s="3"/>
      <c r="P17" s="3"/>
      <c r="Q17" s="3"/>
      <c r="R17" s="3"/>
      <c r="S17" s="3" t="s">
        <v>224</v>
      </c>
      <c r="T17" s="3" t="s">
        <v>225</v>
      </c>
      <c r="U17" s="3"/>
      <c r="V17" s="3"/>
      <c r="W17" s="3"/>
      <c r="X17" s="3"/>
      <c r="Y17" s="3"/>
      <c r="Z17" s="3"/>
      <c r="AA17" s="3"/>
      <c r="AB17" s="3" t="str">
        <f>"1-60566-184-8"</f>
        <v>1-60566-184-8</v>
      </c>
      <c r="AC17" s="3" t="str">
        <f>"978-1-60566-184-1"</f>
        <v>978-1-60566-184-1</v>
      </c>
      <c r="AD17" s="3" t="str">
        <f>"1-60566-185-6"</f>
        <v>1-60566-185-6</v>
      </c>
      <c r="AE17" s="3" t="str">
        <f>"978-1-60566-185-8"</f>
        <v>978-1-60566-185-8</v>
      </c>
      <c r="AF17" s="3" t="s">
        <v>162</v>
      </c>
      <c r="AG17" s="3">
        <v>396</v>
      </c>
      <c r="AH17" s="3" t="s">
        <v>226</v>
      </c>
      <c r="AI17" s="3" t="s">
        <v>227</v>
      </c>
      <c r="AJ17" s="3" t="s">
        <v>228</v>
      </c>
      <c r="AK17" s="3" t="s">
        <v>229</v>
      </c>
      <c r="AL17" s="3" t="s">
        <v>229</v>
      </c>
      <c r="AM17" s="3" t="s">
        <v>230</v>
      </c>
      <c r="AN17" s="3" t="s">
        <v>162</v>
      </c>
      <c r="AO17" s="3" t="s">
        <v>231</v>
      </c>
      <c r="AP17" s="3" t="s">
        <v>232</v>
      </c>
    </row>
    <row r="18" spans="1:42" s="2" customFormat="1" ht="22.5" customHeight="1">
      <c r="A18" s="3" t="s">
        <v>213</v>
      </c>
      <c r="B18" s="3">
        <v>2009</v>
      </c>
      <c r="C18" s="3" t="s">
        <v>43</v>
      </c>
      <c r="D18" s="3" t="s">
        <v>44</v>
      </c>
      <c r="E18" s="3" t="s">
        <v>77</v>
      </c>
      <c r="F18" s="3" t="s">
        <v>91</v>
      </c>
      <c r="G18" s="3" t="s">
        <v>47</v>
      </c>
      <c r="H18" s="3">
        <v>1</v>
      </c>
      <c r="I18" s="3" t="s">
        <v>233</v>
      </c>
      <c r="J18" s="3" t="s">
        <v>234</v>
      </c>
      <c r="K18" s="3" t="s">
        <v>235</v>
      </c>
      <c r="L18" s="3" t="s">
        <v>236</v>
      </c>
      <c r="M18" s="3"/>
      <c r="N18" s="3"/>
      <c r="O18" s="3"/>
      <c r="P18" s="3"/>
      <c r="Q18" s="3"/>
      <c r="R18" s="3"/>
      <c r="S18" s="3" t="s">
        <v>237</v>
      </c>
      <c r="T18" s="3" t="s">
        <v>238</v>
      </c>
      <c r="U18" s="3" t="s">
        <v>239</v>
      </c>
      <c r="V18" s="3"/>
      <c r="W18" s="3"/>
      <c r="X18" s="3"/>
      <c r="Y18" s="3"/>
      <c r="Z18" s="3"/>
      <c r="AA18" s="3"/>
      <c r="AB18" s="3" t="str">
        <f>"1-60566-370-0"</f>
        <v>1-60566-370-0</v>
      </c>
      <c r="AC18" s="3" t="str">
        <f>"978-1-60566-370-8"</f>
        <v>978-1-60566-370-8</v>
      </c>
      <c r="AD18" s="3" t="str">
        <f>"1-60566-371-9"</f>
        <v>1-60566-371-9</v>
      </c>
      <c r="AE18" s="3" t="str">
        <f>"978-1-60566-371-5"</f>
        <v>978-1-60566-371-5</v>
      </c>
      <c r="AF18" s="3" t="s">
        <v>162</v>
      </c>
      <c r="AG18" s="3">
        <v>528</v>
      </c>
      <c r="AH18" s="3" t="s">
        <v>240</v>
      </c>
      <c r="AI18" s="3" t="s">
        <v>241</v>
      </c>
      <c r="AJ18" s="3"/>
      <c r="AK18" s="3" t="s">
        <v>242</v>
      </c>
      <c r="AL18" s="3" t="s">
        <v>242</v>
      </c>
      <c r="AM18" s="3" t="s">
        <v>243</v>
      </c>
      <c r="AN18" s="3" t="s">
        <v>162</v>
      </c>
      <c r="AO18" s="3" t="s">
        <v>244</v>
      </c>
      <c r="AP18" s="3" t="s">
        <v>245</v>
      </c>
    </row>
    <row r="19" spans="1:42" s="2" customFormat="1" ht="22.5" customHeight="1">
      <c r="A19" s="3" t="s">
        <v>246</v>
      </c>
      <c r="B19" s="3">
        <v>2008</v>
      </c>
      <c r="C19" s="3" t="s">
        <v>43</v>
      </c>
      <c r="D19" s="3" t="s">
        <v>44</v>
      </c>
      <c r="E19" s="3" t="s">
        <v>45</v>
      </c>
      <c r="F19" s="3" t="s">
        <v>91</v>
      </c>
      <c r="G19" s="3" t="s">
        <v>47</v>
      </c>
      <c r="H19" s="3">
        <v>1</v>
      </c>
      <c r="I19" s="3" t="s">
        <v>247</v>
      </c>
      <c r="J19" s="3" t="s">
        <v>248</v>
      </c>
      <c r="K19" s="3" t="s">
        <v>249</v>
      </c>
      <c r="L19" s="3" t="s">
        <v>250</v>
      </c>
      <c r="M19" s="3" t="s">
        <v>251</v>
      </c>
      <c r="N19" s="3"/>
      <c r="O19" s="3"/>
      <c r="P19" s="3"/>
      <c r="Q19" s="3"/>
      <c r="R19" s="3"/>
      <c r="S19" s="3" t="s">
        <v>252</v>
      </c>
      <c r="T19" s="3" t="s">
        <v>253</v>
      </c>
      <c r="U19" s="3" t="s">
        <v>182</v>
      </c>
      <c r="V19" s="3" t="s">
        <v>254</v>
      </c>
      <c r="W19" s="3"/>
      <c r="X19" s="3"/>
      <c r="Y19" s="3"/>
      <c r="Z19" s="3"/>
      <c r="AA19" s="3"/>
      <c r="AB19" s="3" t="str">
        <f>"1-59904-552-4"</f>
        <v>1-59904-552-4</v>
      </c>
      <c r="AC19" s="3" t="str">
        <f>"978-1-59904-552-8"</f>
        <v>978-1-59904-552-8</v>
      </c>
      <c r="AD19" s="3" t="str">
        <f>"1-59904-554-0"</f>
        <v>1-59904-554-0</v>
      </c>
      <c r="AE19" s="3" t="str">
        <f>"978-1-59904-554-2"</f>
        <v>978-1-59904-554-2</v>
      </c>
      <c r="AF19" s="3" t="s">
        <v>162</v>
      </c>
      <c r="AG19" s="3">
        <v>314</v>
      </c>
      <c r="AH19" s="3" t="s">
        <v>255</v>
      </c>
      <c r="AI19" s="3" t="s">
        <v>256</v>
      </c>
      <c r="AJ19" s="3"/>
      <c r="AK19" s="3" t="s">
        <v>257</v>
      </c>
      <c r="AL19" s="3" t="s">
        <v>258</v>
      </c>
      <c r="AM19" s="3" t="s">
        <v>257</v>
      </c>
      <c r="AN19" s="3" t="s">
        <v>162</v>
      </c>
      <c r="AO19" s="3" t="s">
        <v>259</v>
      </c>
      <c r="AP19" s="3" t="s">
        <v>260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Title-List-Cloud-Grid-and-High-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2014-03-23T23:41:06Z</dcterms:created>
  <dcterms:modified xsi:type="dcterms:W3CDTF">2014-03-23T23:41:06Z</dcterms:modified>
</cp:coreProperties>
</file>