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0" yWindow="30" windowWidth="28755" windowHeight="12840"/>
  </bookViews>
  <sheets>
    <sheet name="Title-List-Business-Ethics-Data" sheetId="1" r:id="rId1"/>
  </sheets>
  <calcPr calcId="125725"/>
</workbook>
</file>

<file path=xl/calcChain.xml><?xml version="1.0" encoding="utf-8"?>
<calcChain xmlns="http://schemas.openxmlformats.org/spreadsheetml/2006/main">
  <c r="AE19" i="1"/>
  <c r="AD19"/>
  <c r="AC19"/>
  <c r="AB19"/>
  <c r="AE18"/>
  <c r="AD18"/>
  <c r="AC18"/>
  <c r="AB18"/>
  <c r="AE17"/>
  <c r="AD17"/>
  <c r="AC17"/>
  <c r="AB17"/>
  <c r="AE16"/>
  <c r="AD16"/>
  <c r="AC16"/>
  <c r="AB16"/>
  <c r="AE15"/>
  <c r="AD15"/>
  <c r="AC15"/>
  <c r="AB15"/>
  <c r="AE14"/>
  <c r="AD14"/>
  <c r="AC14"/>
  <c r="AB14"/>
  <c r="AE13"/>
  <c r="AD13"/>
  <c r="AC13"/>
  <c r="AB13"/>
  <c r="AE12"/>
  <c r="AD12"/>
  <c r="AC12"/>
  <c r="AB12"/>
  <c r="AE11"/>
  <c r="AD11"/>
  <c r="AC11"/>
  <c r="AB11"/>
  <c r="AF10"/>
  <c r="AE10"/>
  <c r="AD10"/>
  <c r="AC10"/>
  <c r="AB10"/>
  <c r="AF9"/>
  <c r="AE9"/>
  <c r="AD9"/>
  <c r="AC9"/>
  <c r="AB9"/>
  <c r="AF8"/>
  <c r="AE8"/>
  <c r="AD8"/>
  <c r="AC8"/>
  <c r="AB8"/>
  <c r="AF7"/>
  <c r="AE7"/>
  <c r="AD7"/>
  <c r="AC7"/>
  <c r="AB7"/>
  <c r="AF6"/>
  <c r="AE6"/>
  <c r="AD6"/>
  <c r="AC6"/>
  <c r="AB6"/>
  <c r="AF5"/>
  <c r="AE5"/>
  <c r="AD5"/>
  <c r="AC5"/>
  <c r="AB5"/>
  <c r="AF4"/>
  <c r="AE4"/>
  <c r="AD4"/>
  <c r="AC4"/>
  <c r="AB4"/>
  <c r="AF3"/>
  <c r="AE3"/>
  <c r="AD3"/>
  <c r="AC3"/>
  <c r="AB3"/>
  <c r="AF2"/>
  <c r="AE2"/>
  <c r="AD2"/>
  <c r="AC2"/>
  <c r="AB2"/>
</calcChain>
</file>

<file path=xl/sharedStrings.xml><?xml version="1.0" encoding="utf-8"?>
<sst xmlns="http://schemas.openxmlformats.org/spreadsheetml/2006/main" count="372" uniqueCount="261">
  <si>
    <t>Publication Date</t>
  </si>
  <si>
    <t>Copyright Year</t>
  </si>
  <si>
    <t>Imprint</t>
  </si>
  <si>
    <t>Subject</t>
  </si>
  <si>
    <t>Category</t>
  </si>
  <si>
    <t>Topic</t>
  </si>
  <si>
    <t>Edited/ Authored</t>
  </si>
  <si>
    <t>Volume Count</t>
  </si>
  <si>
    <t>Title</t>
  </si>
  <si>
    <t>Editor/Author 1</t>
  </si>
  <si>
    <t>Editor/Author 2</t>
  </si>
  <si>
    <t>Editor/Author 3</t>
  </si>
  <si>
    <t>Editor/Author 4</t>
  </si>
  <si>
    <t>Editor/Author 5</t>
  </si>
  <si>
    <t>Editor/Author 6</t>
  </si>
  <si>
    <t>Editor/Author 7</t>
  </si>
  <si>
    <t>Editor/Author 8</t>
  </si>
  <si>
    <t>Editor/Author 9</t>
  </si>
  <si>
    <t>Affiliation 1</t>
  </si>
  <si>
    <t>Affiliation 2</t>
  </si>
  <si>
    <t>Affiliation 3</t>
  </si>
  <si>
    <t>Affiliation 4</t>
  </si>
  <si>
    <t>Affiliation 5</t>
  </si>
  <si>
    <t>Affiliation 6</t>
  </si>
  <si>
    <t>Affiliation 7</t>
  </si>
  <si>
    <t>Affiliation 8</t>
  </si>
  <si>
    <t>Affiliation 9</t>
  </si>
  <si>
    <t>ISBN 10 (hardcover)</t>
  </si>
  <si>
    <t>ISBN 13 (hardcover)</t>
  </si>
  <si>
    <t>EISBN 10</t>
  </si>
  <si>
    <t>EISBN 13</t>
  </si>
  <si>
    <t>ISBN 13 Print + Perpetual</t>
  </si>
  <si>
    <t>Estimated Page Count</t>
  </si>
  <si>
    <t>Brief Description</t>
  </si>
  <si>
    <t>Topics Covered</t>
  </si>
  <si>
    <t>Key Features</t>
  </si>
  <si>
    <t>BISAC 1</t>
  </si>
  <si>
    <t>BISAC 2</t>
  </si>
  <si>
    <t>BISAC 3</t>
  </si>
  <si>
    <t>BIC</t>
  </si>
  <si>
    <t>Persistent URL</t>
  </si>
  <si>
    <t>Website URL</t>
  </si>
  <si>
    <t>10/31/2012</t>
  </si>
  <si>
    <t>Information Science Reference</t>
  </si>
  <si>
    <t>Library and Information Science</t>
  </si>
  <si>
    <t>Knowledge Management</t>
  </si>
  <si>
    <t>Information Retrieval</t>
  </si>
  <si>
    <t>Edited</t>
  </si>
  <si>
    <t>Online Instruments, Data Collection, and Electronic Measurements: Organizational Advancements</t>
  </si>
  <si>
    <t>Mihai C. Bocarnea</t>
  </si>
  <si>
    <t>Rodney A. Reynolds</t>
  </si>
  <si>
    <t>Jason D. Baker</t>
  </si>
  <si>
    <t>Regent University, USA</t>
  </si>
  <si>
    <t>California Lutheran University, USA</t>
  </si>
  <si>
    <t>One of the infinite rewards to continuously advancing technology is an increased ease and precision in organizational techniques. Online data collection and online instruments are vital ways to electronically measure and assess organizational areas relevant to management, leadership, and human research development.Online Instruments, Data Collection, and Electronic Measurements: Organizational Advancements aims to assist researchers in both understanding and utilizing online data collection by providing methodological knowledge related to online research, and by presenting information about the empirical quality, the availability, and the location of specific online instruments. This book provides a strong focus on organizational leadership instruments while combining them with practical and ethical issues associated with online data collection. Such a combination makes this a unique contribution to the field.</t>
  </si>
  <si>
    <t>Ethical Considerations in Online Measurements; Followers’ Characteristics, Behaviors, and Attitudes; Leaders’ Characteristics, Behaviors, and Attitudes; Online Survey Software; Online Surveys and Questionnaires; Organizational Communication Research;</t>
  </si>
  <si>
    <t>COM030000</t>
  </si>
  <si>
    <t>COM032000</t>
  </si>
  <si>
    <t>UNH</t>
  </si>
  <si>
    <t>http://services.igi-global.com/resolvedoi/resolve.aspx?doi=10.4018/978-1-4666-2172-5</t>
  </si>
  <si>
    <t>http://www.igi-global.com/book/online-instruments-data-collection-electronic/67408</t>
  </si>
  <si>
    <t>08/31/2012</t>
  </si>
  <si>
    <t>Media and Communications</t>
  </si>
  <si>
    <t>Networking and Telecommunications</t>
  </si>
  <si>
    <t>Telecommunications</t>
  </si>
  <si>
    <t>Web-Based Multimedia Advancements in Data Communications and Networking Technologies</t>
  </si>
  <si>
    <t>Varadharajan Sridhar</t>
  </si>
  <si>
    <t>Debashis Saha</t>
  </si>
  <si>
    <t>Sasken Communication Technologies, India</t>
  </si>
  <si>
    <t>Indian Institute of Management (Calcutta), India</t>
  </si>
  <si>
    <t>New data communication technologies, and the resulting policies and management, can have a profound effect on the success of business organizations. By quantifying the impact of these new innovations, researchers can help these businesses thrive in the networking and business data communications fields.Web-Based Multimedia Advancements in Data Communications and Networking Technologies highlights comprehensive research which will enable readers to understand, manage, use, and maintain business data communication networks more effectively. It also addresses key technology, management, and policy issues for utilizing data communications and networking in business and the current best practices for aligning this important technology with the strategic goals of the organization.</t>
  </si>
  <si>
    <t>Autonomic Pervasive Computing; Business data communications; E-Commerce Applications; MANETs; Mobile Computing and Multimedia; Network Management Technologies; Semantic Mobile Applications; Social Network Service Threads; Structured and Unstructured Sources;</t>
  </si>
  <si>
    <t>COM034000</t>
  </si>
  <si>
    <t>TEC041000</t>
  </si>
  <si>
    <t>TJ</t>
  </si>
  <si>
    <t>http://services.igi-global.com/resolvedoi/resolve.aspx?doi=10.4018/978-1-4666-2026-1</t>
  </si>
  <si>
    <t>http://www.igi-global.com/book/web-based-multimedia-advancements-data/64899</t>
  </si>
  <si>
    <t>07/31/2012</t>
  </si>
  <si>
    <t>Computer Science and Information Technology</t>
  </si>
  <si>
    <t>Artificial Intelligence</t>
  </si>
  <si>
    <t>Contemporary Theory and Pragmatic Approaches in Fuzzy Computing Utilization</t>
  </si>
  <si>
    <t>Toly Chen</t>
  </si>
  <si>
    <t>Feng Chia University, Taiwan</t>
  </si>
  <si>
    <t>Real world problems are complex and full of uncertainty. Fuzzy computing technologies embedded into data analysis methodologies and decision-making processes help to address the complexity of these problems.Contemporary Theory and Pragmatic Approaches in Fuzzy Computing Utilization presents the most innovative systematic and practical facets of fuzzy computing technologies to students, scholars, and academicians, as well as practitioners, engineers, and professionals. This premier reference source focuses on up-to-date theoretical views of fuzzy computing while highlighting empirical approaches useful to real world utilization.</t>
  </si>
  <si>
    <t>Computer Vision; Data analysis and data mining; Decision Support Systems; Evolutionary Computing; Fuzzy clustering; Fuzzy pattern recognition; Knowledge Discovery; Neural systems; Robotics; System and control engineering;</t>
  </si>
  <si>
    <t>COM004000</t>
  </si>
  <si>
    <t>COM017000</t>
  </si>
  <si>
    <t>UYQ</t>
  </si>
  <si>
    <t>http://services.igi-global.com/resolvedoi/resolve.aspx?doi=10.4018/978-1-4666-1870-1</t>
  </si>
  <si>
    <t>http://www.igi-global.com/book/contemporary-theory-pragmatic-approaches-fuzzy/63865</t>
  </si>
  <si>
    <t>06/30/2012</t>
  </si>
  <si>
    <t>Decision Support Systems</t>
  </si>
  <si>
    <t>Integrated and Strategic Advancements in Decision Making Support Systems</t>
  </si>
  <si>
    <t>Pascale Zaraté</t>
  </si>
  <si>
    <t>Toulouse University, France</t>
  </si>
  <si>
    <t>Large businesses, government entities, and other organizations constantly have to make complex decisions with many potential long-term impacts that need to be monitored and adjusted as necessary. In today’s globalized society, these decisions are increasingly complicated.Integrated and Strategic Advancements in Decision Making Support Systems explores the world of Decision Making Support Systems (DMSS), which encompasses Decision Support Systems (DSS), Executive Information Systems (EIS), Expert Systems (ES), Knowledge Based Systems (KBS), Creativity Enhancing Systems (CES), and more. This publication is essential for any decision-making professional in learning how to effectively implement 21st century solutions.</t>
  </si>
  <si>
    <t>Collaboration and E-Collaboration; Decision Support Systems; Distributed Decision-Making Systems; Effectiveness Assessment; Group Decision Making; Knowledge Discovery; Knowledge Management; Knowledge-Based Systems; Social Networks and Social Network Analysis; Strategic Planning;</t>
  </si>
  <si>
    <t>BUS019000</t>
  </si>
  <si>
    <t>BUS063000</t>
  </si>
  <si>
    <t>BUS098000</t>
  </si>
  <si>
    <t>KJMD</t>
  </si>
  <si>
    <t>http://services.igi-global.com/resolvedoi/resolve.aspx?doi=10.4018/978-1-4666-1746-9</t>
  </si>
  <si>
    <t>http://www.igi-global.com/book/integrated-strategic-advancements-decision-making/62602</t>
  </si>
  <si>
    <t>Business Science Reference</t>
  </si>
  <si>
    <t>Business and Management</t>
  </si>
  <si>
    <t>Business Information Systems</t>
  </si>
  <si>
    <t>Enterprise Information Systems</t>
  </si>
  <si>
    <t>Enterprise Information Systems and Advancing Business Solutions: Emerging Models</t>
  </si>
  <si>
    <t>Madjid Tavana</t>
  </si>
  <si>
    <t>La Salle University, USA</t>
  </si>
  <si>
    <t>Global markets and competition have forced companies to operate in a physically distributed environment to take the advantage of benefits of strategic alliances between partnering firms. With global operations in place, there is a need for suitable Enterprise Information Systems (EIS) such as Enterprise Resource Planning (ERP) and E-Commerce (EC) for the integration of extended enterprises along the supply chain with the objective of achieving flexibility and responsiveness.Enterprise Information Systems and Advancing Business Solutions: Emerging Models is to provide comprehensive coverage and understanding of various enterprise information systems (EIS) such as enterprise resource planning (ERP) and electronic commerce (EC) and their implications on supply chain management and organizational competitiveness. Design, development, and implementation issues of EIS including ERP and EC will be discussed. These include organizational, people, and technological issues of EIS. This title will also expand the knowledge on ERP and EC and in turn help researchers and practitioners to develop suitable strategies, tactics, and operational policies for EIS and for improving communication in organizations.</t>
  </si>
  <si>
    <t>Decision analysis; Decision Support Systems; E-Procurement, Web-based logistics, and supply chain management; Enterprise Resource Planning; Expert systems; Facilities planning and design; Flexible manufacturing systems; Game Theory; Human-computer interaction on enterprise information systems; Organizational issues on systems integration;</t>
  </si>
  <si>
    <t>COM005030</t>
  </si>
  <si>
    <t>COM005000</t>
  </si>
  <si>
    <t>UF</t>
  </si>
  <si>
    <t>http://services.igi-global.com/resolvedoi/resolve.aspx?doi=10.4018/978-1-4666-1761-2</t>
  </si>
  <si>
    <t>http://www.igi-global.com/book/enterprise-information-systems-advancing-business/62609</t>
  </si>
  <si>
    <t>05/31/2012</t>
  </si>
  <si>
    <t>Decision Making Theories and Practices from Analysis to Strategy</t>
  </si>
  <si>
    <t>The vast amount of information that must be considered to solve inherently ill-structured and complex strategic problems creates a need for tools and techniques to help decision-makers recognize the complexity of this process and develop a rational model for strategy evaluation.Decision Making Theories and Practices from Analysis to Strategy is a definitive focus on analytical strategic decision-making. This work is comprised of sophisticated tools and methodologies developed by researchers and vendors to improve decision making for business strategy. Extracting from a wide range of disciplines, including accounting, finance, information systems, international management, marketing, organizational management, operations research, production and operations management, and strategic management, this volume provides a conceptual and a utilitarian guide to decision making, perfect for both researchers and practicing professionals alike.</t>
  </si>
  <si>
    <t>Data Mining; Decision analysis; Decision Making Concepts; Decision Making Techniques; Decision Support Systems; Game Theory; Inventory management; Quality Control; Risk Analysis; Risk Management;</t>
  </si>
  <si>
    <t>BUS083000</t>
  </si>
  <si>
    <t>http://services.igi-global.com/resolvedoi/resolve.aspx?doi=10.4018/978-1-4666-1589-2</t>
  </si>
  <si>
    <t>http://www.igi-global.com/book/decision-making-theories-practices-analysis/61635</t>
  </si>
  <si>
    <t>04/30/2012</t>
  </si>
  <si>
    <t>Authored</t>
  </si>
  <si>
    <t>Systems Thinking and Process Dynamics for Marketing Systems: Technologies and Applications for Decision Management</t>
  </si>
  <si>
    <t>Dr. Rajagopal</t>
  </si>
  <si>
    <t>Monterrey Institute of Technology and Higher Education ITESM, Mexico</t>
  </si>
  <si>
    <t>Increased competition in the global marketplace has created enormous pressure on system implementation, particularly in the field of marketing.Systems Thinking and Process Dynamics for Marketing Systems: Technologies and Applications for Decision Management describes a holistic approach to monitoring, evaluating, and applying appropriate marketing strategies, and understanding the competition and its future implication on the business of a company. As complexities multiply, the scientific concept of systems thinking and analyzing process dynamics explained in this publication allows marketing firms succeed. The critical issues facing firms today are presented in a thoroughly modern context, laying the foundation for a bright future.</t>
  </si>
  <si>
    <t>Efficiency Of Managerial Communications; Market Penetration Strategies; New Business Philosophy; Operational Factors; Organizational learning process; Portfolio management; Process Competency Measurement; Process Dynamics; Strategic Fit Of Marketing Policies; Systems thinking;</t>
  </si>
  <si>
    <t>BUS043000</t>
  </si>
  <si>
    <t>BUS090010</t>
  </si>
  <si>
    <t>COM000000</t>
  </si>
  <si>
    <t>KJS</t>
  </si>
  <si>
    <t>http://services.igi-global.com/resolvedoi/resolve.aspx?doi=10.4018/978-1-4666-0969-3</t>
  </si>
  <si>
    <t>http://www.igi-global.com/book/systems-thinking-process-dynamics-marketing/60774</t>
  </si>
  <si>
    <t>12/31/2011</t>
  </si>
  <si>
    <t>Data Mining and Databases</t>
  </si>
  <si>
    <t>Data Mining</t>
  </si>
  <si>
    <t>Exploring Advances in Interdisciplinary Data Mining and Analytics: New Trends</t>
  </si>
  <si>
    <t>David Taniar</t>
  </si>
  <si>
    <t>Lukman Hakim Iwan</t>
  </si>
  <si>
    <t>Monash University, Australia</t>
  </si>
  <si>
    <t>ICT Division of Bekasi Regency, Indonesia</t>
  </si>
  <si>
    <t>Data mining is still a relatively young field, expanding at the rate of technology while advancing tools and techniques for gaining knowledge, finding patterns, and managing databases.Exploring Advances in Interdisciplinary Data Mining and Analytics: New Trends is an updated look at the state of technology in the field of data mining and analytics. As processor speeds, database size, network capabilities, artificial intelligence, and most fields of hardware and software continue to improve at a staggering rate of increased capability and pace, it is vital for practitioners to stay abreast of the current issues and research in the field. This volume is perfect for IT specialists, data analysts, practitioners and academics alike, offering the latest technological, analytical, ethical, and commercial perspectives on topics in data mining.</t>
  </si>
  <si>
    <t>Association rules; Business Intelligence; Classification; Data Aggregation; Decision Making; Market Basket Analysis; Modeling; Patterns and Pattern Mining; Regression; Results Validation;</t>
  </si>
  <si>
    <t>COM021030</t>
  </si>
  <si>
    <t>COM062000</t>
  </si>
  <si>
    <t>UNF</t>
  </si>
  <si>
    <t>http://services.igi-global.com/resolvedoi/resolve.aspx?doi=10.4018/978-1-61350-474-1</t>
  </si>
  <si>
    <t>http://www.igi-global.com/book/exploring-advances-interdisciplinary-data-mining/55279</t>
  </si>
  <si>
    <t>Education</t>
  </si>
  <si>
    <t>Educational Technologies</t>
  </si>
  <si>
    <t>Business &amp; Technical Education</t>
  </si>
  <si>
    <t>Handbook of Research on Teaching Ethics in Business and Management Education</t>
  </si>
  <si>
    <t>Charles Wankel</t>
  </si>
  <si>
    <t>Agata Stachowicz-Stanusch</t>
  </si>
  <si>
    <t>St. John's University, USA</t>
  </si>
  <si>
    <t>Silesian University of Technology, Poland</t>
  </si>
  <si>
    <t>The outset of the 21st century was replete with numerous corruption scandals and a financial crisis, which spawned inquiry into the goals, stances, and curricula of business schools. Such concerns were bolstered by a seeming ethical disorientation by many businesses and businesspeople. Rather than developing business students who are skilled in creating codes of ethics, business schools should aim to develop educational models for future business leaders with ethical substance.The Handbook of Research on Teaching Ethics in Business and Management Education is an examination of the inattention of business schools to moral education. This reference addresses lessons learned from the most recent business corruption scandals and financial crises, and also questions what we’re teaching now and what should be considered in educating future business leaders to cope with the challenges of leading with integrity in the global environment. The book is a comprehensive collection of research from experts in the field of business education and information ethics.</t>
  </si>
  <si>
    <t>Business Decision Making; Business Ethics; Character Development; Defining Integrity; Ethical and Cognitive Concepts; Ethical Decision-making; International Business Ethics; Management Education; Management Ethics; Reinventing Management Training;</t>
  </si>
  <si>
    <t>BUS008000</t>
  </si>
  <si>
    <t>BUS009000</t>
  </si>
  <si>
    <t>EDU002000</t>
  </si>
  <si>
    <t>KJG</t>
  </si>
  <si>
    <t>http://services.igi-global.com/resolvedoi/resolve.aspx?doi=10.4018/978-1-61350-510-6</t>
  </si>
  <si>
    <t>http://www.igi-global.com/book/handbook-research-teaching-ethics-business/55290</t>
  </si>
  <si>
    <t>05/31/2010</t>
  </si>
  <si>
    <t>E-Business</t>
  </si>
  <si>
    <t>Ethical Issues in E-Business: Models and Frameworks</t>
  </si>
  <si>
    <t>Daniel E. Palmer</t>
  </si>
  <si>
    <t>Kent State University, USA</t>
  </si>
  <si>
    <t>N/A</t>
  </si>
  <si>
    <t>Emerging online product and service availability affords individuals and businesses worldwide numerous conveniences, while alternatively raising concerns in regard to online security, ethics, moral issues, and privacy, necessitating a framework for safety assurance and reliability.Ethical Issues in E-Business: Models and Frameworks offers audiences a diverse and global perspective concerning the ethical consequences of e-business transactions, e-commerce applications, and technological advancements in secure online use. Discussing the ethical implications and challenges faced through online business communication and dealings, this reference work raises issues and presents studies valuable to not only the business ethicist, but also provides far reaching solutions and examples beneficial to researchers, practitioners and academics defining online boundaries, internet privacy issues, and virtual anonymity.</t>
  </si>
  <si>
    <t>Business Ethics; Corporate Internet Use; Corporate Marketing; E-business; E-Commerce; E-marketing; Electronic Communication; IT Security and Ethics; Online Privacy and Property Rights; Public Policy and Communication; Virtual Property;</t>
  </si>
  <si>
    <t>TEC043000</t>
  </si>
  <si>
    <t>http://services.igi-global.com/resolvedoi/resolve.aspx?doi=10.4018/978-1-61520-615-5</t>
  </si>
  <si>
    <t>http://www.igi-global.com/book/ethical-issues-business/37328</t>
  </si>
  <si>
    <t>10/31/2009</t>
  </si>
  <si>
    <t>Infonomics for Distributed Business and Decision-Making Environments: Creating Information System Ecology</t>
  </si>
  <si>
    <t>Malgorzata Pankowska</t>
  </si>
  <si>
    <t>Karol Adamiecki University of Economics in Katowice, Poland</t>
  </si>
  <si>
    <t>The information economy continues to challenge businesses in many ways with information technologies and globalization leading to blurred the organizational boundaries.Infonomics for Distributed Business and Decision-Making Environments: Creating Information System Ecology provides greater understanding of issues, challenges, trends, and technologies effecting the overall utilization and management of information in modern organizations around the world. A leading field resource, this innovative collection addresses the emerging issues in information resources economics and its applications.</t>
  </si>
  <si>
    <t>Accounting and billing in computing environments; Autonomic communications; Distributed decision support systems; E-banking services; Globalization in software development; Governance of virtual networks; Grid-based e-health business environment; Health infonomics; Information Management; Information system development; Information systems ecology; Ontology-based network management; Strategic role of information interactions;</t>
  </si>
  <si>
    <t>COM020000</t>
  </si>
  <si>
    <t>COM021000</t>
  </si>
  <si>
    <t>http://services.igi-global.com/resolvedoi/resolve.aspx?doi=10.4018/978-1-60566-890-1</t>
  </si>
  <si>
    <t>http://www.igi-global.com/book/infonomics-distributed-business-decision-making/543</t>
  </si>
  <si>
    <t>09/30/2009</t>
  </si>
  <si>
    <t>IT Policy and Standardization</t>
  </si>
  <si>
    <t>IT Policy &amp; Standardization</t>
  </si>
  <si>
    <t>Data-Exchange Standards and International Organizations: Adoption and Diffusion</t>
  </si>
  <si>
    <t>Josephine Wapakabulo Thomas</t>
  </si>
  <si>
    <t>Rolls-Royce, UK</t>
  </si>
  <si>
    <t>Despite the significance and potential benefits of data-exchange standards, a void remains in literature of a research publication dedicated to its barriers and critical success factors.Data-Exchange Standards and International Organizations: Adoption and Diffusion establishes factors related to the implementation and dissemination of data-exchange standards. A cutting-edge reference source written by an international collaboration of field experts, this book covers advanced topics such as product life cycle support, IT standardization, and innovation- and adopter-centric data analysis.</t>
  </si>
  <si>
    <t>Adopter-centric adoption; Adopter-centric adoption checklist; Adopter-centric data analysis; Adopter-centric diffusion; Data-exchange standards; Innovation-centric adoption checklist; Innovation-centric data analysis; Innovation-centric models; Product life cycle support adoption; Standardization and IT standards;</t>
  </si>
  <si>
    <t>COM039000</t>
  </si>
  <si>
    <t>http://services.igi-global.com/resolvedoi/resolve.aspx?doi=10.4018/978-1-60566-832-1</t>
  </si>
  <si>
    <t>http://www.igi-global.com/book/data-exchange-standards-international-organizations/242</t>
  </si>
  <si>
    <t>07/31/2008</t>
  </si>
  <si>
    <t>Data Mining Applications for Empowering Knowledge Societies</t>
  </si>
  <si>
    <t>Hakikur Rahman</t>
  </si>
  <si>
    <t>University of Minho, Portugal</t>
  </si>
  <si>
    <t>Data Mining techniques are gradually becoming essential components of corporate intelligence systems and progressively evolving into a pervasive technology within activities that range from the utilization of historical data to predicting the success of an awareness campaign. In reality, data mining is becoming an interdisciplinary field driven by various multi-dimensional applications.Data Mining Applications for Empowering Knowledge Societies presents an overview on the main issues of data mining, including its classification, regression, clustering, and ethical issues. This comprehensive book also provides readers with knowledge enhancing processes as well as a wide spectrum of data mining applications.</t>
  </si>
  <si>
    <t>Business data warehouse; Business Intelligence; Contemporary CRM; Data Mining; Data mining algorithms; GIS knowledge infrastructure; Image Mining; Knowledge societies; Machine Learning; Mining allocation patterns; Nanotechnology; Satellites; SME; Strategic decision-making; Web Mining;</t>
  </si>
  <si>
    <t>TEC000000</t>
  </si>
  <si>
    <t>http://services.igi-global.com/resolvedoi/resolve.aspx?doi=10.4018/978-1-59904-657-0</t>
  </si>
  <si>
    <t>http://www.igi-global.com/book/data-mining-applications-empowering-knowledge/232</t>
  </si>
  <si>
    <t>12/31/2006</t>
  </si>
  <si>
    <t>Idea Group Publishing</t>
  </si>
  <si>
    <t>Business Data Communications and Networking: A Research Perspective</t>
  </si>
  <si>
    <t>Jairo Gutierrez</t>
  </si>
  <si>
    <t>University of Auckland, NZ</t>
  </si>
  <si>
    <t>The increasing business use of wireless and mobile technologies on a variety of devices has accelerated the need for a better understanding of the technologies involved. Business Data Communications and Networking: A Research Perspective addresses the key issues for businesses utilizing data communications and the increasing importance of networking technologies in business. Business Data Communications and Networking: A Research Perspective covers a series of technical advances in the field while highlighting their respective contributions to business or organizational goals, and centers on the issues of network-based applications, mobility, wireless networks, and network security.</t>
  </si>
  <si>
    <t>BUS007000</t>
  </si>
  <si>
    <t>COM043000</t>
  </si>
  <si>
    <t>http://services.igi-global.com/resolvedoi/resolve.aspx?doi=10.4018/978-1-59904-274-9</t>
  </si>
  <si>
    <t>http://www.igi-global.com/book/business-data-communications-networking/115</t>
  </si>
  <si>
    <t>03/31/2006</t>
  </si>
  <si>
    <t>Information Resources Management</t>
  </si>
  <si>
    <t>Processing and Managing Complex Data for Decision Support</t>
  </si>
  <si>
    <t>Jérôme Darmont</t>
  </si>
  <si>
    <t>Omar Boussaid</t>
  </si>
  <si>
    <t>University of Lyon (ERIC Lyon 2), France</t>
  </si>
  <si>
    <t>In many decision support fields the data that is exploited tends to be more and more complex. To take this phenomenon into account, classical architectures of data warehouses or data mining algorithms must be completely re-evaluated.Processing and Managing Complex Data for Decision Support provides readers with an overview of the emerging field of complex data processing by bringing together various research studies and surveys in different subfields, and by highlighting the similarities between the different data, issues, and approaches. This book deals with important topics such as: complex data warehousing, including spatial, XML, and text warehousing; and complex data mining, including distance metrics and similarity measures, pattern management, multimedia, and gene sequence mining.</t>
  </si>
  <si>
    <t>EDU000000</t>
  </si>
  <si>
    <t>http://services.igi-global.com/resolvedoi/resolve.aspx?doi=10.4018/978-1-59140-655-6</t>
  </si>
  <si>
    <t>http://www.igi-global.com/book/processing-managing-complex-data-decision/847</t>
  </si>
  <si>
    <t>12/31/2005</t>
  </si>
  <si>
    <t>IRM Press</t>
  </si>
  <si>
    <t>Strategic Alignment Process and Decision Support Systems: Theory and Case Studies</t>
  </si>
  <si>
    <t>Tamio Shimizu</t>
  </si>
  <si>
    <t>Marly Monteiro de Carvalho</t>
  </si>
  <si>
    <t>Fernando José Barbin Laurindo</t>
  </si>
  <si>
    <t>University of São Paulo, Brazil</t>
  </si>
  <si>
    <t>Strategic Alignment Process and Decision Support Systems: Theory and Case Studies presents a visualization of the nature, scope, objectives and difficulties of the overall decision making process. This book focuses on the discussion and solution of strategic decision making processes in a way that gives assistance and insight to readers in this important area of business administration. Covering important topics such as new economy, e-business, project maturity and knowledge data discovery, this book also provides educational material, including many exercises and cases for undergraduate, graduate or MBA students.</t>
  </si>
  <si>
    <t>EDU001010</t>
  </si>
  <si>
    <t>http://services.igi-global.com/resolvedoi/resolve.aspx?doi=10.4018/978-1-59140-976-2</t>
  </si>
  <si>
    <t>http://www.igi-global.com/book/strategic-alignment-process-decision-support/937</t>
  </si>
  <si>
    <t>Organizational Data Mining: Leveraging Enterprise Data Resources for Optimal Performance</t>
  </si>
  <si>
    <t>Hamid Nemati</t>
  </si>
  <si>
    <t>Christopher D. Barko</t>
  </si>
  <si>
    <t>The University of North Carolina at Greensboro, USA</t>
  </si>
  <si>
    <t>Laboratory Corporation of America, USA</t>
  </si>
  <si>
    <t>Successfully competing in the new global economy requires immediate decision capability. This immediate decision capability requires quick analysis of both timely and relevant data. To support this analysis, organizations are piling up mountains of business data in their databases every day. Terabyte-sized (1,000 megabytes) databases are commonplace in organizations today, and this enormous growth will make petabyte-sized databases (1,000 terabytes) a reality within the next few years (Whiting, 2002). Those organizations making swift, fact-based decisions by optimally leveraging their data resources will outperform those organizations that do not. A technology that facilitates this process of optimal decision-making is known as Organizational Data Mining (ODM). Organizational Data Mining: Leveraging Enterprise Data Resources for Optimal Performance demonstrates how organizations can leverage ODM for enhanced competitiveness and optimal performance.</t>
  </si>
  <si>
    <t>EDU041000</t>
  </si>
  <si>
    <t>EDU039000</t>
  </si>
  <si>
    <t>http://services.igi-global.com/resolvedoi/resolve.aspx?doi=10.4018/978-1-59140-134-6</t>
  </si>
  <si>
    <t>http://www.igi-global.com/book/organizational-data-mining/826</t>
  </si>
  <si>
    <t>Decision-Making Support Systems: Achievements and Challenges for the New Decade</t>
  </si>
  <si>
    <t>Guisseppi A. Forgionne</t>
  </si>
  <si>
    <t>Jatinder N. D. Gupta</t>
  </si>
  <si>
    <t>Manuel Mora</t>
  </si>
  <si>
    <t>University of Maryland - Baltimore County, USA</t>
  </si>
  <si>
    <t>The University of Alabama in Huntsville, USA</t>
  </si>
  <si>
    <t>Universidad Autónoma de Aguascalientes, Mexico</t>
  </si>
  <si>
    <t>The book presents state of the art knowledge about Decision-Making Support Systems (DMSS). Its main goals are to help diffuse knowledge about effective methods and strategies for successfully designing, developing, implementing, and evaluating decision-making support systems, and to create an awareness among academicians and practitioners about the relevance of decision-making support systems in the current dynamic management environment. Decision-Making Support Systems: Achievements and Challenges for the New Decade is a comprehensive compilation of DMSS thought and vision, dealing with issues such as decision making concepts in organizations.</t>
  </si>
  <si>
    <t>POL033000</t>
  </si>
  <si>
    <t>http://services.igi-global.com/resolvedoi/resolve.aspx?doi=10.4018/978-1-59140-045-5</t>
  </si>
  <si>
    <t>http://www.igi-global.com/book/decision-making-support-systems/243</t>
  </si>
</sst>
</file>

<file path=xl/styles.xml><?xml version="1.0" encoding="utf-8"?>
<styleSheet xmlns="http://schemas.openxmlformats.org/spreadsheetml/2006/main">
  <fonts count="20">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9"/>
      <color theme="1"/>
      <name val="Calibri"/>
      <family val="2"/>
      <scheme val="minor"/>
    </font>
    <font>
      <b/>
      <sz val="9"/>
      <color rgb="FFFFFFFF"/>
      <name val="Calibri"/>
      <family val="2"/>
      <scheme val="minor"/>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5F6062"/>
        <bgColor indexed="64"/>
      </patternFill>
    </fill>
  </fills>
  <borders count="12">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A9A9A9"/>
      </left>
      <right style="thin">
        <color rgb="FFA9A9A9"/>
      </right>
      <top style="thin">
        <color rgb="FFA9A9A9"/>
      </top>
      <bottom style="thin">
        <color rgb="FFA9A9A9"/>
      </bottom>
      <diagonal/>
    </border>
    <border>
      <left style="thin">
        <color rgb="FF000000"/>
      </left>
      <right style="thin">
        <color rgb="FF000000"/>
      </right>
      <top style="thin">
        <color rgb="FF000000"/>
      </top>
      <bottom style="thin">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6">
    <xf numFmtId="0" fontId="0" fillId="0" borderId="0" xfId="0"/>
    <xf numFmtId="0" fontId="0" fillId="0" borderId="10" xfId="0" applyBorder="1"/>
    <xf numFmtId="0" fontId="18" fillId="0" borderId="10" xfId="0" applyFont="1" applyBorder="1"/>
    <xf numFmtId="0" fontId="18" fillId="0" borderId="11" xfId="0" applyFont="1" applyBorder="1" applyAlignment="1">
      <alignment horizontal="left" wrapText="1"/>
    </xf>
    <xf numFmtId="14" fontId="18" fillId="0" borderId="11" xfId="0" applyNumberFormat="1" applyFont="1" applyBorder="1" applyAlignment="1">
      <alignment horizontal="left" wrapText="1"/>
    </xf>
    <xf numFmtId="0" fontId="19" fillId="33" borderId="11" xfId="0" applyFont="1" applyFill="1" applyBorder="1" applyAlignment="1">
      <alignment horizontal="center"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9" defaultPivotStyle="PivotStyleLight16"/>
  <colors>
    <mruColors>
      <color rgb="FF5F6062"/>
    </mruColors>
  </colors>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dimension ref="A1:AP19"/>
  <sheetViews>
    <sheetView showGridLines="0" tabSelected="1" workbookViewId="0"/>
  </sheetViews>
  <sheetFormatPr defaultRowHeight="15"/>
  <cols>
    <col min="1" max="2" width="9.28515625" style="1" customWidth="1"/>
    <col min="3" max="6" width="21.42578125" style="1" customWidth="1"/>
    <col min="7" max="8" width="9.28515625" style="1" customWidth="1"/>
    <col min="9" max="9" width="32.140625" style="1" customWidth="1"/>
    <col min="10" max="13" width="21.42578125" style="1" customWidth="1"/>
    <col min="14" max="18" width="21.42578125" style="1" hidden="1" customWidth="1"/>
    <col min="19" max="22" width="21.42578125" style="1" customWidth="1"/>
    <col min="23" max="27" width="21.42578125" style="1" hidden="1" customWidth="1"/>
    <col min="28" max="32" width="15.7109375" style="1" customWidth="1"/>
    <col min="33" max="33" width="9.28515625" style="1" customWidth="1"/>
    <col min="34" max="36" width="32.140625" style="1" customWidth="1"/>
    <col min="37" max="40" width="9.28515625" style="1" customWidth="1"/>
    <col min="41" max="42" width="32.140625" style="1" customWidth="1"/>
    <col min="43" max="16384" width="9.140625" style="1"/>
  </cols>
  <sheetData>
    <row r="1" spans="1:42" s="2" customFormat="1" ht="22.5" customHeight="1">
      <c r="A1" s="5" t="s">
        <v>0</v>
      </c>
      <c r="B1" s="5" t="s">
        <v>1</v>
      </c>
      <c r="C1" s="5" t="s">
        <v>2</v>
      </c>
      <c r="D1" s="5" t="s">
        <v>3</v>
      </c>
      <c r="E1" s="5" t="s">
        <v>4</v>
      </c>
      <c r="F1" s="5" t="s">
        <v>5</v>
      </c>
      <c r="G1" s="5" t="s">
        <v>6</v>
      </c>
      <c r="H1" s="5" t="s">
        <v>7</v>
      </c>
      <c r="I1" s="5" t="s">
        <v>8</v>
      </c>
      <c r="J1" s="5" t="s">
        <v>9</v>
      </c>
      <c r="K1" s="5" t="s">
        <v>10</v>
      </c>
      <c r="L1" s="5" t="s">
        <v>11</v>
      </c>
      <c r="M1" s="5" t="s">
        <v>12</v>
      </c>
      <c r="N1" s="5" t="s">
        <v>13</v>
      </c>
      <c r="O1" s="5" t="s">
        <v>14</v>
      </c>
      <c r="P1" s="5" t="s">
        <v>15</v>
      </c>
      <c r="Q1" s="5" t="s">
        <v>16</v>
      </c>
      <c r="R1" s="5" t="s">
        <v>17</v>
      </c>
      <c r="S1" s="5" t="s">
        <v>18</v>
      </c>
      <c r="T1" s="5" t="s">
        <v>19</v>
      </c>
      <c r="U1" s="5" t="s">
        <v>20</v>
      </c>
      <c r="V1" s="5" t="s">
        <v>21</v>
      </c>
      <c r="W1" s="5" t="s">
        <v>22</v>
      </c>
      <c r="X1" s="5" t="s">
        <v>23</v>
      </c>
      <c r="Y1" s="5" t="s">
        <v>24</v>
      </c>
      <c r="Z1" s="5" t="s">
        <v>25</v>
      </c>
      <c r="AA1" s="5" t="s">
        <v>26</v>
      </c>
      <c r="AB1" s="5" t="s">
        <v>27</v>
      </c>
      <c r="AC1" s="5" t="s">
        <v>28</v>
      </c>
      <c r="AD1" s="5" t="s">
        <v>29</v>
      </c>
      <c r="AE1" s="5" t="s">
        <v>30</v>
      </c>
      <c r="AF1" s="5" t="s">
        <v>31</v>
      </c>
      <c r="AG1" s="5" t="s">
        <v>32</v>
      </c>
      <c r="AH1" s="5" t="s">
        <v>33</v>
      </c>
      <c r="AI1" s="5" t="s">
        <v>34</v>
      </c>
      <c r="AJ1" s="5" t="s">
        <v>35</v>
      </c>
      <c r="AK1" s="5" t="s">
        <v>36</v>
      </c>
      <c r="AL1" s="5" t="s">
        <v>37</v>
      </c>
      <c r="AM1" s="5" t="s">
        <v>38</v>
      </c>
      <c r="AN1" s="5" t="s">
        <v>39</v>
      </c>
      <c r="AO1" s="5" t="s">
        <v>40</v>
      </c>
      <c r="AP1" s="5" t="s">
        <v>41</v>
      </c>
    </row>
    <row r="2" spans="1:42" s="2" customFormat="1" ht="22.5" customHeight="1">
      <c r="A2" s="3" t="s">
        <v>42</v>
      </c>
      <c r="B2" s="3">
        <v>2013</v>
      </c>
      <c r="C2" s="3" t="s">
        <v>43</v>
      </c>
      <c r="D2" s="3" t="s">
        <v>44</v>
      </c>
      <c r="E2" s="3" t="s">
        <v>45</v>
      </c>
      <c r="F2" s="3" t="s">
        <v>46</v>
      </c>
      <c r="G2" s="3" t="s">
        <v>47</v>
      </c>
      <c r="H2" s="3">
        <v>1</v>
      </c>
      <c r="I2" s="3" t="s">
        <v>48</v>
      </c>
      <c r="J2" s="3" t="s">
        <v>49</v>
      </c>
      <c r="K2" s="3" t="s">
        <v>50</v>
      </c>
      <c r="L2" s="3" t="s">
        <v>51</v>
      </c>
      <c r="M2" s="3"/>
      <c r="N2" s="3"/>
      <c r="O2" s="3"/>
      <c r="P2" s="3"/>
      <c r="Q2" s="3"/>
      <c r="R2" s="3"/>
      <c r="S2" s="3" t="s">
        <v>52</v>
      </c>
      <c r="T2" s="3" t="s">
        <v>53</v>
      </c>
      <c r="U2" s="3" t="s">
        <v>52</v>
      </c>
      <c r="V2" s="3"/>
      <c r="W2" s="3"/>
      <c r="X2" s="3"/>
      <c r="Y2" s="3"/>
      <c r="Z2" s="3"/>
      <c r="AA2" s="3"/>
      <c r="AB2" s="3" t="str">
        <f>"1-4666-2172-9"</f>
        <v>1-4666-2172-9</v>
      </c>
      <c r="AC2" s="3" t="str">
        <f>"978-1-4666-2172-5"</f>
        <v>978-1-4666-2172-5</v>
      </c>
      <c r="AD2" s="3" t="str">
        <f>"1-4666-2173-7"</f>
        <v>1-4666-2173-7</v>
      </c>
      <c r="AE2" s="3" t="str">
        <f>"978-1-4666-2173-2"</f>
        <v>978-1-4666-2173-2</v>
      </c>
      <c r="AF2" s="3" t="str">
        <f>"978-1-4666-2174-9"</f>
        <v>978-1-4666-2174-9</v>
      </c>
      <c r="AG2" s="3">
        <v>397</v>
      </c>
      <c r="AH2" s="3" t="s">
        <v>54</v>
      </c>
      <c r="AI2" s="3" t="s">
        <v>55</v>
      </c>
      <c r="AJ2" s="3"/>
      <c r="AK2" s="3" t="s">
        <v>56</v>
      </c>
      <c r="AL2" s="3" t="s">
        <v>56</v>
      </c>
      <c r="AM2" s="3" t="s">
        <v>57</v>
      </c>
      <c r="AN2" s="3" t="s">
        <v>58</v>
      </c>
      <c r="AO2" s="3" t="s">
        <v>59</v>
      </c>
      <c r="AP2" s="3" t="s">
        <v>60</v>
      </c>
    </row>
    <row r="3" spans="1:42" s="2" customFormat="1" ht="22.5" customHeight="1">
      <c r="A3" s="3" t="s">
        <v>61</v>
      </c>
      <c r="B3" s="3">
        <v>2013</v>
      </c>
      <c r="C3" s="3" t="s">
        <v>43</v>
      </c>
      <c r="D3" s="3" t="s">
        <v>62</v>
      </c>
      <c r="E3" s="3" t="s">
        <v>63</v>
      </c>
      <c r="F3" s="3" t="s">
        <v>64</v>
      </c>
      <c r="G3" s="3" t="s">
        <v>47</v>
      </c>
      <c r="H3" s="3">
        <v>1</v>
      </c>
      <c r="I3" s="3" t="s">
        <v>65</v>
      </c>
      <c r="J3" s="3" t="s">
        <v>66</v>
      </c>
      <c r="K3" s="3" t="s">
        <v>67</v>
      </c>
      <c r="L3" s="3"/>
      <c r="M3" s="3"/>
      <c r="N3" s="3"/>
      <c r="O3" s="3"/>
      <c r="P3" s="3"/>
      <c r="Q3" s="3"/>
      <c r="R3" s="3"/>
      <c r="S3" s="3" t="s">
        <v>68</v>
      </c>
      <c r="T3" s="3" t="s">
        <v>69</v>
      </c>
      <c r="U3" s="3"/>
      <c r="V3" s="3"/>
      <c r="W3" s="3"/>
      <c r="X3" s="3"/>
      <c r="Y3" s="3"/>
      <c r="Z3" s="3"/>
      <c r="AA3" s="3"/>
      <c r="AB3" s="3" t="str">
        <f>"1-4666-2026-9"</f>
        <v>1-4666-2026-9</v>
      </c>
      <c r="AC3" s="3" t="str">
        <f>"978-1-4666-2026-1"</f>
        <v>978-1-4666-2026-1</v>
      </c>
      <c r="AD3" s="3" t="str">
        <f>"1-4666-2027-7"</f>
        <v>1-4666-2027-7</v>
      </c>
      <c r="AE3" s="3" t="str">
        <f>"978-1-4666-2027-8"</f>
        <v>978-1-4666-2027-8</v>
      </c>
      <c r="AF3" s="3" t="str">
        <f>"978-1-4666-2028-5"</f>
        <v>978-1-4666-2028-5</v>
      </c>
      <c r="AG3" s="3">
        <v>355</v>
      </c>
      <c r="AH3" s="3" t="s">
        <v>70</v>
      </c>
      <c r="AI3" s="3" t="s">
        <v>71</v>
      </c>
      <c r="AJ3" s="3"/>
      <c r="AK3" s="3" t="s">
        <v>72</v>
      </c>
      <c r="AL3" s="3" t="s">
        <v>72</v>
      </c>
      <c r="AM3" s="3" t="s">
        <v>73</v>
      </c>
      <c r="AN3" s="3" t="s">
        <v>74</v>
      </c>
      <c r="AO3" s="3" t="s">
        <v>75</v>
      </c>
      <c r="AP3" s="3" t="s">
        <v>76</v>
      </c>
    </row>
    <row r="4" spans="1:42" s="2" customFormat="1" ht="22.5" customHeight="1">
      <c r="A4" s="3" t="s">
        <v>77</v>
      </c>
      <c r="B4" s="3">
        <v>2013</v>
      </c>
      <c r="C4" s="3" t="s">
        <v>43</v>
      </c>
      <c r="D4" s="3" t="s">
        <v>78</v>
      </c>
      <c r="E4" s="3" t="s">
        <v>79</v>
      </c>
      <c r="F4" s="3" t="s">
        <v>79</v>
      </c>
      <c r="G4" s="3" t="s">
        <v>47</v>
      </c>
      <c r="H4" s="3">
        <v>1</v>
      </c>
      <c r="I4" s="3" t="s">
        <v>80</v>
      </c>
      <c r="J4" s="3" t="s">
        <v>81</v>
      </c>
      <c r="K4" s="3"/>
      <c r="L4" s="3"/>
      <c r="M4" s="3"/>
      <c r="N4" s="3"/>
      <c r="O4" s="3"/>
      <c r="P4" s="3"/>
      <c r="Q4" s="3"/>
      <c r="R4" s="3"/>
      <c r="S4" s="3" t="s">
        <v>82</v>
      </c>
      <c r="T4" s="3"/>
      <c r="U4" s="3"/>
      <c r="V4" s="3"/>
      <c r="W4" s="3"/>
      <c r="X4" s="3"/>
      <c r="Y4" s="3"/>
      <c r="Z4" s="3"/>
      <c r="AA4" s="3"/>
      <c r="AB4" s="3" t="str">
        <f>"1-4666-1870-1"</f>
        <v>1-4666-1870-1</v>
      </c>
      <c r="AC4" s="3" t="str">
        <f>"978-1-4666-1870-1"</f>
        <v>978-1-4666-1870-1</v>
      </c>
      <c r="AD4" s="3" t="str">
        <f>"1-4666-1871-X"</f>
        <v>1-4666-1871-X</v>
      </c>
      <c r="AE4" s="3" t="str">
        <f>"978-1-4666-1871-8"</f>
        <v>978-1-4666-1871-8</v>
      </c>
      <c r="AF4" s="3" t="str">
        <f>"978-1-4666-1872-5"</f>
        <v>978-1-4666-1872-5</v>
      </c>
      <c r="AG4" s="3">
        <v>327</v>
      </c>
      <c r="AH4" s="3" t="s">
        <v>83</v>
      </c>
      <c r="AI4" s="3" t="s">
        <v>84</v>
      </c>
      <c r="AJ4" s="3"/>
      <c r="AK4" s="3" t="s">
        <v>85</v>
      </c>
      <c r="AL4" s="3" t="s">
        <v>85</v>
      </c>
      <c r="AM4" s="3" t="s">
        <v>86</v>
      </c>
      <c r="AN4" s="3" t="s">
        <v>87</v>
      </c>
      <c r="AO4" s="3" t="s">
        <v>88</v>
      </c>
      <c r="AP4" s="3" t="s">
        <v>89</v>
      </c>
    </row>
    <row r="5" spans="1:42" s="2" customFormat="1" ht="22.5" customHeight="1">
      <c r="A5" s="3" t="s">
        <v>90</v>
      </c>
      <c r="B5" s="3">
        <v>2012</v>
      </c>
      <c r="C5" s="3" t="s">
        <v>43</v>
      </c>
      <c r="D5" s="3" t="s">
        <v>44</v>
      </c>
      <c r="E5" s="3" t="s">
        <v>45</v>
      </c>
      <c r="F5" s="3" t="s">
        <v>91</v>
      </c>
      <c r="G5" s="3" t="s">
        <v>47</v>
      </c>
      <c r="H5" s="3">
        <v>1</v>
      </c>
      <c r="I5" s="3" t="s">
        <v>92</v>
      </c>
      <c r="J5" s="3" t="s">
        <v>93</v>
      </c>
      <c r="K5" s="3"/>
      <c r="L5" s="3"/>
      <c r="M5" s="3"/>
      <c r="N5" s="3"/>
      <c r="O5" s="3"/>
      <c r="P5" s="3"/>
      <c r="Q5" s="3"/>
      <c r="R5" s="3"/>
      <c r="S5" s="3" t="s">
        <v>94</v>
      </c>
      <c r="T5" s="3"/>
      <c r="U5" s="3"/>
      <c r="V5" s="3"/>
      <c r="W5" s="3"/>
      <c r="X5" s="3"/>
      <c r="Y5" s="3"/>
      <c r="Z5" s="3"/>
      <c r="AA5" s="3"/>
      <c r="AB5" s="3" t="str">
        <f>"1-4666-1746-2"</f>
        <v>1-4666-1746-2</v>
      </c>
      <c r="AC5" s="3" t="str">
        <f>"978-1-4666-1746-9"</f>
        <v>978-1-4666-1746-9</v>
      </c>
      <c r="AD5" s="3" t="str">
        <f>"1-4666-1747-0"</f>
        <v>1-4666-1747-0</v>
      </c>
      <c r="AE5" s="3" t="str">
        <f>"978-1-4666-1747-6"</f>
        <v>978-1-4666-1747-6</v>
      </c>
      <c r="AF5" s="3" t="str">
        <f>"978-1-4666-1748-3"</f>
        <v>978-1-4666-1748-3</v>
      </c>
      <c r="AG5" s="3">
        <v>338</v>
      </c>
      <c r="AH5" s="3" t="s">
        <v>95</v>
      </c>
      <c r="AI5" s="3" t="s">
        <v>96</v>
      </c>
      <c r="AJ5" s="3"/>
      <c r="AK5" s="3" t="s">
        <v>97</v>
      </c>
      <c r="AL5" s="3" t="s">
        <v>98</v>
      </c>
      <c r="AM5" s="3" t="s">
        <v>99</v>
      </c>
      <c r="AN5" s="3" t="s">
        <v>100</v>
      </c>
      <c r="AO5" s="3" t="s">
        <v>101</v>
      </c>
      <c r="AP5" s="3" t="s">
        <v>102</v>
      </c>
    </row>
    <row r="6" spans="1:42" s="2" customFormat="1" ht="22.5" customHeight="1">
      <c r="A6" s="3" t="s">
        <v>90</v>
      </c>
      <c r="B6" s="3">
        <v>2012</v>
      </c>
      <c r="C6" s="3" t="s">
        <v>103</v>
      </c>
      <c r="D6" s="3" t="s">
        <v>104</v>
      </c>
      <c r="E6" s="3" t="s">
        <v>105</v>
      </c>
      <c r="F6" s="3" t="s">
        <v>106</v>
      </c>
      <c r="G6" s="3" t="s">
        <v>47</v>
      </c>
      <c r="H6" s="3">
        <v>1</v>
      </c>
      <c r="I6" s="3" t="s">
        <v>107</v>
      </c>
      <c r="J6" s="3" t="s">
        <v>108</v>
      </c>
      <c r="K6" s="3"/>
      <c r="L6" s="3"/>
      <c r="M6" s="3"/>
      <c r="N6" s="3"/>
      <c r="O6" s="3"/>
      <c r="P6" s="3"/>
      <c r="Q6" s="3"/>
      <c r="R6" s="3"/>
      <c r="S6" s="3" t="s">
        <v>109</v>
      </c>
      <c r="T6" s="3"/>
      <c r="U6" s="3"/>
      <c r="V6" s="3"/>
      <c r="W6" s="3"/>
      <c r="X6" s="3"/>
      <c r="Y6" s="3"/>
      <c r="Z6" s="3"/>
      <c r="AA6" s="3"/>
      <c r="AB6" s="3" t="str">
        <f>"1-4666-1761-6"</f>
        <v>1-4666-1761-6</v>
      </c>
      <c r="AC6" s="3" t="str">
        <f>"978-1-4666-1761-2"</f>
        <v>978-1-4666-1761-2</v>
      </c>
      <c r="AD6" s="3" t="str">
        <f>"1-4666-1762-4"</f>
        <v>1-4666-1762-4</v>
      </c>
      <c r="AE6" s="3" t="str">
        <f>"978-1-4666-1762-9"</f>
        <v>978-1-4666-1762-9</v>
      </c>
      <c r="AF6" s="3" t="str">
        <f>"978-1-4666-1763-6"</f>
        <v>978-1-4666-1763-6</v>
      </c>
      <c r="AG6" s="3">
        <v>433</v>
      </c>
      <c r="AH6" s="3" t="s">
        <v>110</v>
      </c>
      <c r="AI6" s="3" t="s">
        <v>111</v>
      </c>
      <c r="AJ6" s="3"/>
      <c r="AK6" s="3" t="s">
        <v>112</v>
      </c>
      <c r="AL6" s="3" t="s">
        <v>113</v>
      </c>
      <c r="AM6" s="3" t="s">
        <v>112</v>
      </c>
      <c r="AN6" s="3" t="s">
        <v>114</v>
      </c>
      <c r="AO6" s="3" t="s">
        <v>115</v>
      </c>
      <c r="AP6" s="3" t="s">
        <v>116</v>
      </c>
    </row>
    <row r="7" spans="1:42" s="2" customFormat="1" ht="22.5" customHeight="1">
      <c r="A7" s="3" t="s">
        <v>117</v>
      </c>
      <c r="B7" s="3">
        <v>2012</v>
      </c>
      <c r="C7" s="3" t="s">
        <v>103</v>
      </c>
      <c r="D7" s="3" t="s">
        <v>104</v>
      </c>
      <c r="E7" s="3" t="s">
        <v>105</v>
      </c>
      <c r="F7" s="3" t="s">
        <v>91</v>
      </c>
      <c r="G7" s="3" t="s">
        <v>47</v>
      </c>
      <c r="H7" s="3">
        <v>1</v>
      </c>
      <c r="I7" s="3" t="s">
        <v>118</v>
      </c>
      <c r="J7" s="3" t="s">
        <v>108</v>
      </c>
      <c r="K7" s="3"/>
      <c r="L7" s="3"/>
      <c r="M7" s="3"/>
      <c r="N7" s="3"/>
      <c r="O7" s="3"/>
      <c r="P7" s="3"/>
      <c r="Q7" s="3"/>
      <c r="R7" s="3"/>
      <c r="S7" s="3" t="s">
        <v>109</v>
      </c>
      <c r="T7" s="3"/>
      <c r="U7" s="3"/>
      <c r="V7" s="3"/>
      <c r="W7" s="3"/>
      <c r="X7" s="3"/>
      <c r="Y7" s="3"/>
      <c r="Z7" s="3"/>
      <c r="AA7" s="3"/>
      <c r="AB7" s="3" t="str">
        <f>"1-4666-1589-3"</f>
        <v>1-4666-1589-3</v>
      </c>
      <c r="AC7" s="3" t="str">
        <f>"978-1-4666-1589-2"</f>
        <v>978-1-4666-1589-2</v>
      </c>
      <c r="AD7" s="3" t="str">
        <f>"1-4666-1590-7"</f>
        <v>1-4666-1590-7</v>
      </c>
      <c r="AE7" s="3" t="str">
        <f>"978-1-4666-1590-8"</f>
        <v>978-1-4666-1590-8</v>
      </c>
      <c r="AF7" s="3" t="str">
        <f>"978-1-4666-1591-5"</f>
        <v>978-1-4666-1591-5</v>
      </c>
      <c r="AG7" s="3">
        <v>462</v>
      </c>
      <c r="AH7" s="3" t="s">
        <v>119</v>
      </c>
      <c r="AI7" s="3" t="s">
        <v>120</v>
      </c>
      <c r="AJ7" s="3"/>
      <c r="AK7" s="3" t="s">
        <v>97</v>
      </c>
      <c r="AL7" s="3" t="s">
        <v>97</v>
      </c>
      <c r="AM7" s="3" t="s">
        <v>121</v>
      </c>
      <c r="AN7" s="3" t="s">
        <v>100</v>
      </c>
      <c r="AO7" s="3" t="s">
        <v>122</v>
      </c>
      <c r="AP7" s="3" t="s">
        <v>123</v>
      </c>
    </row>
    <row r="8" spans="1:42" s="2" customFormat="1" ht="22.5" customHeight="1">
      <c r="A8" s="3" t="s">
        <v>124</v>
      </c>
      <c r="B8" s="3">
        <v>2012</v>
      </c>
      <c r="C8" s="3" t="s">
        <v>103</v>
      </c>
      <c r="D8" s="3" t="s">
        <v>104</v>
      </c>
      <c r="E8" s="3" t="s">
        <v>105</v>
      </c>
      <c r="F8" s="3" t="s">
        <v>91</v>
      </c>
      <c r="G8" s="3" t="s">
        <v>125</v>
      </c>
      <c r="H8" s="3">
        <v>1</v>
      </c>
      <c r="I8" s="3" t="s">
        <v>126</v>
      </c>
      <c r="J8" s="3" t="s">
        <v>127</v>
      </c>
      <c r="K8" s="3"/>
      <c r="L8" s="3"/>
      <c r="M8" s="3"/>
      <c r="N8" s="3"/>
      <c r="O8" s="3"/>
      <c r="P8" s="3"/>
      <c r="Q8" s="3"/>
      <c r="R8" s="3"/>
      <c r="S8" s="3" t="s">
        <v>128</v>
      </c>
      <c r="T8" s="3"/>
      <c r="U8" s="3"/>
      <c r="V8" s="3"/>
      <c r="W8" s="3"/>
      <c r="X8" s="3"/>
      <c r="Y8" s="3"/>
      <c r="Z8" s="3"/>
      <c r="AA8" s="3"/>
      <c r="AB8" s="3" t="str">
        <f>"1-4666-0969-9"</f>
        <v>1-4666-0969-9</v>
      </c>
      <c r="AC8" s="3" t="str">
        <f>"978-1-4666-0969-3"</f>
        <v>978-1-4666-0969-3</v>
      </c>
      <c r="AD8" s="3" t="str">
        <f>"1-4666-0970-2"</f>
        <v>1-4666-0970-2</v>
      </c>
      <c r="AE8" s="3" t="str">
        <f>"978-1-4666-0970-9"</f>
        <v>978-1-4666-0970-9</v>
      </c>
      <c r="AF8" s="3" t="str">
        <f>"978-1-4666-0971-6"</f>
        <v>978-1-4666-0971-6</v>
      </c>
      <c r="AG8" s="3">
        <v>345</v>
      </c>
      <c r="AH8" s="3" t="s">
        <v>129</v>
      </c>
      <c r="AI8" s="3" t="s">
        <v>130</v>
      </c>
      <c r="AJ8" s="3"/>
      <c r="AK8" s="3" t="s">
        <v>131</v>
      </c>
      <c r="AL8" s="3" t="s">
        <v>132</v>
      </c>
      <c r="AM8" s="3" t="s">
        <v>133</v>
      </c>
      <c r="AN8" s="3" t="s">
        <v>134</v>
      </c>
      <c r="AO8" s="3" t="s">
        <v>135</v>
      </c>
      <c r="AP8" s="3" t="s">
        <v>136</v>
      </c>
    </row>
    <row r="9" spans="1:42" s="2" customFormat="1" ht="22.5" customHeight="1">
      <c r="A9" s="3" t="s">
        <v>137</v>
      </c>
      <c r="B9" s="3">
        <v>2012</v>
      </c>
      <c r="C9" s="3" t="s">
        <v>43</v>
      </c>
      <c r="D9" s="3" t="s">
        <v>44</v>
      </c>
      <c r="E9" s="3" t="s">
        <v>138</v>
      </c>
      <c r="F9" s="3" t="s">
        <v>139</v>
      </c>
      <c r="G9" s="3" t="s">
        <v>47</v>
      </c>
      <c r="H9" s="3">
        <v>1</v>
      </c>
      <c r="I9" s="3" t="s">
        <v>140</v>
      </c>
      <c r="J9" s="3" t="s">
        <v>141</v>
      </c>
      <c r="K9" s="3" t="s">
        <v>142</v>
      </c>
      <c r="L9" s="3"/>
      <c r="M9" s="3"/>
      <c r="N9" s="3"/>
      <c r="O9" s="3"/>
      <c r="P9" s="3"/>
      <c r="Q9" s="3"/>
      <c r="R9" s="3"/>
      <c r="S9" s="3" t="s">
        <v>143</v>
      </c>
      <c r="T9" s="3" t="s">
        <v>144</v>
      </c>
      <c r="U9" s="3"/>
      <c r="V9" s="3"/>
      <c r="W9" s="3"/>
      <c r="X9" s="3"/>
      <c r="Y9" s="3"/>
      <c r="Z9" s="3"/>
      <c r="AA9" s="3"/>
      <c r="AB9" s="3" t="str">
        <f>"1-61350-474-8"</f>
        <v>1-61350-474-8</v>
      </c>
      <c r="AC9" s="3" t="str">
        <f>"978-1-61350-474-1"</f>
        <v>978-1-61350-474-1</v>
      </c>
      <c r="AD9" s="3" t="str">
        <f>"1-61350-475-6"</f>
        <v>1-61350-475-6</v>
      </c>
      <c r="AE9" s="3" t="str">
        <f>"978-1-61350-475-8"</f>
        <v>978-1-61350-475-8</v>
      </c>
      <c r="AF9" s="3" t="str">
        <f>"978-1-61350-476-5"</f>
        <v>978-1-61350-476-5</v>
      </c>
      <c r="AG9" s="3">
        <v>465</v>
      </c>
      <c r="AH9" s="3" t="s">
        <v>145</v>
      </c>
      <c r="AI9" s="3" t="s">
        <v>146</v>
      </c>
      <c r="AJ9" s="3"/>
      <c r="AK9" s="3" t="s">
        <v>147</v>
      </c>
      <c r="AL9" s="3" t="s">
        <v>147</v>
      </c>
      <c r="AM9" s="3" t="s">
        <v>148</v>
      </c>
      <c r="AN9" s="3" t="s">
        <v>149</v>
      </c>
      <c r="AO9" s="3" t="s">
        <v>150</v>
      </c>
      <c r="AP9" s="3" t="s">
        <v>151</v>
      </c>
    </row>
    <row r="10" spans="1:42" s="2" customFormat="1" ht="22.5" customHeight="1">
      <c r="A10" s="3" t="s">
        <v>137</v>
      </c>
      <c r="B10" s="3">
        <v>2012</v>
      </c>
      <c r="C10" s="3" t="s">
        <v>43</v>
      </c>
      <c r="D10" s="3" t="s">
        <v>152</v>
      </c>
      <c r="E10" s="3" t="s">
        <v>153</v>
      </c>
      <c r="F10" s="3" t="s">
        <v>154</v>
      </c>
      <c r="G10" s="3" t="s">
        <v>47</v>
      </c>
      <c r="H10" s="3">
        <v>1</v>
      </c>
      <c r="I10" s="3" t="s">
        <v>155</v>
      </c>
      <c r="J10" s="3" t="s">
        <v>156</v>
      </c>
      <c r="K10" s="3" t="s">
        <v>157</v>
      </c>
      <c r="L10" s="3"/>
      <c r="M10" s="3"/>
      <c r="N10" s="3"/>
      <c r="O10" s="3"/>
      <c r="P10" s="3"/>
      <c r="Q10" s="3"/>
      <c r="R10" s="3"/>
      <c r="S10" s="3" t="s">
        <v>158</v>
      </c>
      <c r="T10" s="3" t="s">
        <v>159</v>
      </c>
      <c r="U10" s="3"/>
      <c r="V10" s="3"/>
      <c r="W10" s="3"/>
      <c r="X10" s="3"/>
      <c r="Y10" s="3"/>
      <c r="Z10" s="3"/>
      <c r="AA10" s="3"/>
      <c r="AB10" s="3" t="str">
        <f>"1-61350-510-8"</f>
        <v>1-61350-510-8</v>
      </c>
      <c r="AC10" s="3" t="str">
        <f>"978-1-61350-510-6"</f>
        <v>978-1-61350-510-6</v>
      </c>
      <c r="AD10" s="3" t="str">
        <f>"1-61350-511-6"</f>
        <v>1-61350-511-6</v>
      </c>
      <c r="AE10" s="3" t="str">
        <f>"978-1-61350-511-3"</f>
        <v>978-1-61350-511-3</v>
      </c>
      <c r="AF10" s="3" t="str">
        <f>"978-1-61350-512-0"</f>
        <v>978-1-61350-512-0</v>
      </c>
      <c r="AG10" s="3">
        <v>750</v>
      </c>
      <c r="AH10" s="3" t="s">
        <v>160</v>
      </c>
      <c r="AI10" s="3" t="s">
        <v>161</v>
      </c>
      <c r="AJ10" s="3"/>
      <c r="AK10" s="3" t="s">
        <v>162</v>
      </c>
      <c r="AL10" s="3" t="s">
        <v>163</v>
      </c>
      <c r="AM10" s="3" t="s">
        <v>164</v>
      </c>
      <c r="AN10" s="3" t="s">
        <v>165</v>
      </c>
      <c r="AO10" s="3" t="s">
        <v>166</v>
      </c>
      <c r="AP10" s="3" t="s">
        <v>167</v>
      </c>
    </row>
    <row r="11" spans="1:42" s="2" customFormat="1" ht="22.5" customHeight="1">
      <c r="A11" s="3" t="s">
        <v>168</v>
      </c>
      <c r="B11" s="3">
        <v>2010</v>
      </c>
      <c r="C11" s="3" t="s">
        <v>103</v>
      </c>
      <c r="D11" s="3" t="s">
        <v>104</v>
      </c>
      <c r="E11" s="3" t="s">
        <v>169</v>
      </c>
      <c r="F11" s="3" t="s">
        <v>169</v>
      </c>
      <c r="G11" s="3" t="s">
        <v>47</v>
      </c>
      <c r="H11" s="3">
        <v>1</v>
      </c>
      <c r="I11" s="3" t="s">
        <v>170</v>
      </c>
      <c r="J11" s="3" t="s">
        <v>171</v>
      </c>
      <c r="K11" s="3"/>
      <c r="L11" s="3"/>
      <c r="M11" s="3"/>
      <c r="N11" s="3"/>
      <c r="O11" s="3"/>
      <c r="P11" s="3"/>
      <c r="Q11" s="3"/>
      <c r="R11" s="3"/>
      <c r="S11" s="3" t="s">
        <v>172</v>
      </c>
      <c r="T11" s="3"/>
      <c r="U11" s="3"/>
      <c r="V11" s="3"/>
      <c r="W11" s="3"/>
      <c r="X11" s="3"/>
      <c r="Y11" s="3"/>
      <c r="Z11" s="3"/>
      <c r="AA11" s="3"/>
      <c r="AB11" s="3" t="str">
        <f>"1-61520-615-9"</f>
        <v>1-61520-615-9</v>
      </c>
      <c r="AC11" s="3" t="str">
        <f>"978-1-61520-615-5"</f>
        <v>978-1-61520-615-5</v>
      </c>
      <c r="AD11" s="3" t="str">
        <f>"1-61520-616-7"</f>
        <v>1-61520-616-7</v>
      </c>
      <c r="AE11" s="3" t="str">
        <f>"978-1-61520-616-2"</f>
        <v>978-1-61520-616-2</v>
      </c>
      <c r="AF11" s="3" t="s">
        <v>173</v>
      </c>
      <c r="AG11" s="3">
        <v>272</v>
      </c>
      <c r="AH11" s="3" t="s">
        <v>174</v>
      </c>
      <c r="AI11" s="3" t="s">
        <v>175</v>
      </c>
      <c r="AJ11" s="3"/>
      <c r="AK11" s="3" t="s">
        <v>176</v>
      </c>
      <c r="AL11" s="3" t="s">
        <v>72</v>
      </c>
      <c r="AM11" s="3" t="s">
        <v>176</v>
      </c>
      <c r="AN11" s="3" t="s">
        <v>165</v>
      </c>
      <c r="AO11" s="3" t="s">
        <v>177</v>
      </c>
      <c r="AP11" s="3" t="s">
        <v>178</v>
      </c>
    </row>
    <row r="12" spans="1:42" s="2" customFormat="1" ht="22.5" customHeight="1">
      <c r="A12" s="3" t="s">
        <v>179</v>
      </c>
      <c r="B12" s="3">
        <v>2010</v>
      </c>
      <c r="C12" s="3" t="s">
        <v>103</v>
      </c>
      <c r="D12" s="3" t="s">
        <v>104</v>
      </c>
      <c r="E12" s="3" t="s">
        <v>105</v>
      </c>
      <c r="F12" s="3" t="s">
        <v>91</v>
      </c>
      <c r="G12" s="3" t="s">
        <v>47</v>
      </c>
      <c r="H12" s="3">
        <v>1</v>
      </c>
      <c r="I12" s="3" t="s">
        <v>180</v>
      </c>
      <c r="J12" s="3" t="s">
        <v>181</v>
      </c>
      <c r="K12" s="3"/>
      <c r="L12" s="3"/>
      <c r="M12" s="3"/>
      <c r="N12" s="3"/>
      <c r="O12" s="3"/>
      <c r="P12" s="3"/>
      <c r="Q12" s="3"/>
      <c r="R12" s="3"/>
      <c r="S12" s="3" t="s">
        <v>182</v>
      </c>
      <c r="T12" s="3"/>
      <c r="U12" s="3"/>
      <c r="V12" s="3"/>
      <c r="W12" s="3"/>
      <c r="X12" s="3"/>
      <c r="Y12" s="3"/>
      <c r="Z12" s="3"/>
      <c r="AA12" s="3"/>
      <c r="AB12" s="3" t="str">
        <f>"1-60566-890-7"</f>
        <v>1-60566-890-7</v>
      </c>
      <c r="AC12" s="3" t="str">
        <f>"978-1-60566-890-1"</f>
        <v>978-1-60566-890-1</v>
      </c>
      <c r="AD12" s="3" t="str">
        <f>"1-60566-891-5"</f>
        <v>1-60566-891-5</v>
      </c>
      <c r="AE12" s="3" t="str">
        <f>"978-1-60566-891-8"</f>
        <v>978-1-60566-891-8</v>
      </c>
      <c r="AF12" s="3" t="s">
        <v>173</v>
      </c>
      <c r="AG12" s="3">
        <v>390</v>
      </c>
      <c r="AH12" s="3" t="s">
        <v>183</v>
      </c>
      <c r="AI12" s="3" t="s">
        <v>184</v>
      </c>
      <c r="AJ12" s="3"/>
      <c r="AK12" s="3" t="s">
        <v>185</v>
      </c>
      <c r="AL12" s="3" t="s">
        <v>185</v>
      </c>
      <c r="AM12" s="3" t="s">
        <v>186</v>
      </c>
      <c r="AN12" s="3" t="s">
        <v>173</v>
      </c>
      <c r="AO12" s="3" t="s">
        <v>187</v>
      </c>
      <c r="AP12" s="3" t="s">
        <v>188</v>
      </c>
    </row>
    <row r="13" spans="1:42" s="2" customFormat="1" ht="22.5" customHeight="1">
      <c r="A13" s="3" t="s">
        <v>189</v>
      </c>
      <c r="B13" s="3">
        <v>2010</v>
      </c>
      <c r="C13" s="3" t="s">
        <v>43</v>
      </c>
      <c r="D13" s="3" t="s">
        <v>78</v>
      </c>
      <c r="E13" s="3" t="s">
        <v>190</v>
      </c>
      <c r="F13" s="3" t="s">
        <v>191</v>
      </c>
      <c r="G13" s="3" t="s">
        <v>125</v>
      </c>
      <c r="H13" s="3">
        <v>1</v>
      </c>
      <c r="I13" s="3" t="s">
        <v>192</v>
      </c>
      <c r="J13" s="3" t="s">
        <v>193</v>
      </c>
      <c r="K13" s="3"/>
      <c r="L13" s="3"/>
      <c r="M13" s="3"/>
      <c r="N13" s="3"/>
      <c r="O13" s="3"/>
      <c r="P13" s="3"/>
      <c r="Q13" s="3"/>
      <c r="R13" s="3"/>
      <c r="S13" s="3" t="s">
        <v>194</v>
      </c>
      <c r="T13" s="3"/>
      <c r="U13" s="3"/>
      <c r="V13" s="3"/>
      <c r="W13" s="3"/>
      <c r="X13" s="3"/>
      <c r="Y13" s="3"/>
      <c r="Z13" s="3"/>
      <c r="AA13" s="3"/>
      <c r="AB13" s="3" t="str">
        <f>"1-60566-832-X"</f>
        <v>1-60566-832-X</v>
      </c>
      <c r="AC13" s="3" t="str">
        <f>"978-1-60566-832-1"</f>
        <v>978-1-60566-832-1</v>
      </c>
      <c r="AD13" s="3" t="str">
        <f>"1-60566-833-8"</f>
        <v>1-60566-833-8</v>
      </c>
      <c r="AE13" s="3" t="str">
        <f>"978-1-60566-833-8"</f>
        <v>978-1-60566-833-8</v>
      </c>
      <c r="AF13" s="3" t="s">
        <v>173</v>
      </c>
      <c r="AG13" s="3">
        <v>337</v>
      </c>
      <c r="AH13" s="3" t="s">
        <v>195</v>
      </c>
      <c r="AI13" s="3" t="s">
        <v>196</v>
      </c>
      <c r="AJ13" s="3"/>
      <c r="AK13" s="3" t="s">
        <v>197</v>
      </c>
      <c r="AL13" s="3" t="s">
        <v>133</v>
      </c>
      <c r="AM13" s="3" t="s">
        <v>197</v>
      </c>
      <c r="AN13" s="3" t="s">
        <v>173</v>
      </c>
      <c r="AO13" s="3" t="s">
        <v>198</v>
      </c>
      <c r="AP13" s="3" t="s">
        <v>199</v>
      </c>
    </row>
    <row r="14" spans="1:42" s="2" customFormat="1" ht="22.5" customHeight="1">
      <c r="A14" s="3" t="s">
        <v>200</v>
      </c>
      <c r="B14" s="3">
        <v>2009</v>
      </c>
      <c r="C14" s="3" t="s">
        <v>43</v>
      </c>
      <c r="D14" s="3" t="s">
        <v>44</v>
      </c>
      <c r="E14" s="3" t="s">
        <v>138</v>
      </c>
      <c r="F14" s="3" t="s">
        <v>139</v>
      </c>
      <c r="G14" s="3" t="s">
        <v>47</v>
      </c>
      <c r="H14" s="3">
        <v>1</v>
      </c>
      <c r="I14" s="3" t="s">
        <v>201</v>
      </c>
      <c r="J14" s="3" t="s">
        <v>202</v>
      </c>
      <c r="K14" s="3"/>
      <c r="L14" s="3"/>
      <c r="M14" s="3"/>
      <c r="N14" s="3"/>
      <c r="O14" s="3"/>
      <c r="P14" s="3"/>
      <c r="Q14" s="3"/>
      <c r="R14" s="3"/>
      <c r="S14" s="3" t="s">
        <v>203</v>
      </c>
      <c r="T14" s="3"/>
      <c r="U14" s="3"/>
      <c r="V14" s="3"/>
      <c r="W14" s="3"/>
      <c r="X14" s="3"/>
      <c r="Y14" s="3"/>
      <c r="Z14" s="3"/>
      <c r="AA14" s="3"/>
      <c r="AB14" s="3" t="str">
        <f>"1-59904-657-1"</f>
        <v>1-59904-657-1</v>
      </c>
      <c r="AC14" s="3" t="str">
        <f>"978-1-59904-657-0"</f>
        <v>978-1-59904-657-0</v>
      </c>
      <c r="AD14" s="3" t="str">
        <f>"1-59904-659-8"</f>
        <v>1-59904-659-8</v>
      </c>
      <c r="AE14" s="3" t="str">
        <f>"978-1-59904-659-4"</f>
        <v>978-1-59904-659-4</v>
      </c>
      <c r="AF14" s="3" t="s">
        <v>173</v>
      </c>
      <c r="AG14" s="3">
        <v>356</v>
      </c>
      <c r="AH14" s="3" t="s">
        <v>204</v>
      </c>
      <c r="AI14" s="3" t="s">
        <v>205</v>
      </c>
      <c r="AJ14" s="3"/>
      <c r="AK14" s="3" t="s">
        <v>206</v>
      </c>
      <c r="AL14" s="3" t="s">
        <v>133</v>
      </c>
      <c r="AM14" s="3" t="s">
        <v>206</v>
      </c>
      <c r="AN14" s="3" t="s">
        <v>173</v>
      </c>
      <c r="AO14" s="3" t="s">
        <v>207</v>
      </c>
      <c r="AP14" s="3" t="s">
        <v>208</v>
      </c>
    </row>
    <row r="15" spans="1:42" s="2" customFormat="1" ht="22.5" customHeight="1">
      <c r="A15" s="3" t="s">
        <v>209</v>
      </c>
      <c r="B15" s="3">
        <v>2007</v>
      </c>
      <c r="C15" s="3" t="s">
        <v>210</v>
      </c>
      <c r="D15" s="3" t="s">
        <v>104</v>
      </c>
      <c r="E15" s="3" t="s">
        <v>105</v>
      </c>
      <c r="F15" s="3" t="s">
        <v>64</v>
      </c>
      <c r="G15" s="3" t="s">
        <v>47</v>
      </c>
      <c r="H15" s="3">
        <v>1</v>
      </c>
      <c r="I15" s="3" t="s">
        <v>211</v>
      </c>
      <c r="J15" s="3" t="s">
        <v>212</v>
      </c>
      <c r="K15" s="3"/>
      <c r="L15" s="3"/>
      <c r="M15" s="3"/>
      <c r="N15" s="3"/>
      <c r="O15" s="3"/>
      <c r="P15" s="3"/>
      <c r="Q15" s="3"/>
      <c r="R15" s="3"/>
      <c r="S15" s="3" t="s">
        <v>213</v>
      </c>
      <c r="T15" s="3"/>
      <c r="U15" s="3"/>
      <c r="V15" s="3"/>
      <c r="W15" s="3"/>
      <c r="X15" s="3"/>
      <c r="Y15" s="3"/>
      <c r="Z15" s="3"/>
      <c r="AA15" s="3"/>
      <c r="AB15" s="3" t="str">
        <f>"1-59904-274-6"</f>
        <v>1-59904-274-6</v>
      </c>
      <c r="AC15" s="3" t="str">
        <f>"978-1-59904-274-9"</f>
        <v>978-1-59904-274-9</v>
      </c>
      <c r="AD15" s="3" t="str">
        <f>"1-59904-276-2"</f>
        <v>1-59904-276-2</v>
      </c>
      <c r="AE15" s="3" t="str">
        <f>"978-1-59904-276-3"</f>
        <v>978-1-59904-276-3</v>
      </c>
      <c r="AF15" s="3" t="s">
        <v>173</v>
      </c>
      <c r="AG15" s="3">
        <v>402</v>
      </c>
      <c r="AH15" s="3" t="s">
        <v>214</v>
      </c>
      <c r="AI15" s="3"/>
      <c r="AJ15" s="3"/>
      <c r="AK15" s="3" t="s">
        <v>215</v>
      </c>
      <c r="AL15" s="3" t="s">
        <v>215</v>
      </c>
      <c r="AM15" s="3" t="s">
        <v>216</v>
      </c>
      <c r="AN15" s="3" t="s">
        <v>173</v>
      </c>
      <c r="AO15" s="3" t="s">
        <v>217</v>
      </c>
      <c r="AP15" s="3" t="s">
        <v>218</v>
      </c>
    </row>
    <row r="16" spans="1:42" s="2" customFormat="1" ht="22.5" customHeight="1">
      <c r="A16" s="3" t="s">
        <v>219</v>
      </c>
      <c r="B16" s="3">
        <v>2006</v>
      </c>
      <c r="C16" s="3" t="s">
        <v>210</v>
      </c>
      <c r="D16" s="3" t="s">
        <v>44</v>
      </c>
      <c r="E16" s="3" t="s">
        <v>220</v>
      </c>
      <c r="F16" s="3" t="s">
        <v>91</v>
      </c>
      <c r="G16" s="3" t="s">
        <v>47</v>
      </c>
      <c r="H16" s="3">
        <v>1</v>
      </c>
      <c r="I16" s="3" t="s">
        <v>221</v>
      </c>
      <c r="J16" s="3" t="s">
        <v>222</v>
      </c>
      <c r="K16" s="3" t="s">
        <v>223</v>
      </c>
      <c r="L16" s="3"/>
      <c r="M16" s="3"/>
      <c r="N16" s="3"/>
      <c r="O16" s="3"/>
      <c r="P16" s="3"/>
      <c r="Q16" s="3"/>
      <c r="R16" s="3"/>
      <c r="S16" s="3" t="s">
        <v>224</v>
      </c>
      <c r="T16" s="3" t="s">
        <v>224</v>
      </c>
      <c r="U16" s="3"/>
      <c r="V16" s="3"/>
      <c r="W16" s="3"/>
      <c r="X16" s="3"/>
      <c r="Y16" s="3"/>
      <c r="Z16" s="3"/>
      <c r="AA16" s="3"/>
      <c r="AB16" s="3" t="str">
        <f>"1-59140-655-2"</f>
        <v>1-59140-655-2</v>
      </c>
      <c r="AC16" s="3" t="str">
        <f>"978-1-59140-655-6"</f>
        <v>978-1-59140-655-6</v>
      </c>
      <c r="AD16" s="3" t="str">
        <f>"1-59140-657-9"</f>
        <v>1-59140-657-9</v>
      </c>
      <c r="AE16" s="3" t="str">
        <f>"978-1-59140-657-0"</f>
        <v>978-1-59140-657-0</v>
      </c>
      <c r="AF16" s="3" t="s">
        <v>173</v>
      </c>
      <c r="AG16" s="3">
        <v>433</v>
      </c>
      <c r="AH16" s="3" t="s">
        <v>225</v>
      </c>
      <c r="AI16" s="3"/>
      <c r="AJ16" s="3"/>
      <c r="AK16" s="3" t="s">
        <v>147</v>
      </c>
      <c r="AL16" s="3" t="s">
        <v>147</v>
      </c>
      <c r="AM16" s="3" t="s">
        <v>226</v>
      </c>
      <c r="AN16" s="3" t="s">
        <v>173</v>
      </c>
      <c r="AO16" s="3" t="s">
        <v>227</v>
      </c>
      <c r="AP16" s="3" t="s">
        <v>228</v>
      </c>
    </row>
    <row r="17" spans="1:42" s="2" customFormat="1" ht="22.5" customHeight="1">
      <c r="A17" s="3" t="s">
        <v>229</v>
      </c>
      <c r="B17" s="3">
        <v>2006</v>
      </c>
      <c r="C17" s="3" t="s">
        <v>230</v>
      </c>
      <c r="D17" s="3" t="s">
        <v>44</v>
      </c>
      <c r="E17" s="3" t="s">
        <v>220</v>
      </c>
      <c r="F17" s="3" t="s">
        <v>91</v>
      </c>
      <c r="G17" s="3" t="s">
        <v>125</v>
      </c>
      <c r="H17" s="3">
        <v>1</v>
      </c>
      <c r="I17" s="3" t="s">
        <v>231</v>
      </c>
      <c r="J17" s="3" t="s">
        <v>232</v>
      </c>
      <c r="K17" s="3" t="s">
        <v>233</v>
      </c>
      <c r="L17" s="3" t="s">
        <v>234</v>
      </c>
      <c r="M17" s="3"/>
      <c r="N17" s="3"/>
      <c r="O17" s="3"/>
      <c r="P17" s="3"/>
      <c r="Q17" s="3"/>
      <c r="R17" s="3"/>
      <c r="S17" s="3" t="s">
        <v>235</v>
      </c>
      <c r="T17" s="3" t="s">
        <v>235</v>
      </c>
      <c r="U17" s="3" t="s">
        <v>235</v>
      </c>
      <c r="V17" s="3"/>
      <c r="W17" s="3"/>
      <c r="X17" s="3"/>
      <c r="Y17" s="3"/>
      <c r="Z17" s="3"/>
      <c r="AA17" s="3"/>
      <c r="AB17" s="3" t="str">
        <f>"1-59140-976-4"</f>
        <v>1-59140-976-4</v>
      </c>
      <c r="AC17" s="3" t="str">
        <f>"978-1-59140-976-2"</f>
        <v>978-1-59140-976-2</v>
      </c>
      <c r="AD17" s="3" t="str">
        <f>"1-59140-978-0"</f>
        <v>1-59140-978-0</v>
      </c>
      <c r="AE17" s="3" t="str">
        <f>"978-1-59140-978-6"</f>
        <v>978-1-59140-978-6</v>
      </c>
      <c r="AF17" s="3" t="s">
        <v>173</v>
      </c>
      <c r="AG17" s="3">
        <v>357</v>
      </c>
      <c r="AH17" s="3" t="s">
        <v>236</v>
      </c>
      <c r="AI17" s="3"/>
      <c r="AJ17" s="3"/>
      <c r="AK17" s="3" t="s">
        <v>237</v>
      </c>
      <c r="AL17" s="3" t="s">
        <v>226</v>
      </c>
      <c r="AM17" s="3" t="s">
        <v>237</v>
      </c>
      <c r="AN17" s="3" t="s">
        <v>173</v>
      </c>
      <c r="AO17" s="3" t="s">
        <v>238</v>
      </c>
      <c r="AP17" s="3" t="s">
        <v>239</v>
      </c>
    </row>
    <row r="18" spans="1:42" s="2" customFormat="1" ht="22.5" customHeight="1">
      <c r="A18" s="4">
        <v>37628</v>
      </c>
      <c r="B18" s="3">
        <v>2004</v>
      </c>
      <c r="C18" s="3" t="s">
        <v>210</v>
      </c>
      <c r="D18" s="3" t="s">
        <v>44</v>
      </c>
      <c r="E18" s="3" t="s">
        <v>138</v>
      </c>
      <c r="F18" s="3" t="s">
        <v>139</v>
      </c>
      <c r="G18" s="3" t="s">
        <v>47</v>
      </c>
      <c r="H18" s="3">
        <v>1</v>
      </c>
      <c r="I18" s="3" t="s">
        <v>240</v>
      </c>
      <c r="J18" s="3" t="s">
        <v>241</v>
      </c>
      <c r="K18" s="3" t="s">
        <v>242</v>
      </c>
      <c r="L18" s="3"/>
      <c r="M18" s="3"/>
      <c r="N18" s="3"/>
      <c r="O18" s="3"/>
      <c r="P18" s="3"/>
      <c r="Q18" s="3"/>
      <c r="R18" s="3"/>
      <c r="S18" s="3" t="s">
        <v>243</v>
      </c>
      <c r="T18" s="3" t="s">
        <v>244</v>
      </c>
      <c r="U18" s="3"/>
      <c r="V18" s="3"/>
      <c r="W18" s="3"/>
      <c r="X18" s="3"/>
      <c r="Y18" s="3"/>
      <c r="Z18" s="3"/>
      <c r="AA18" s="3"/>
      <c r="AB18" s="3" t="str">
        <f>"1-59140-134-8"</f>
        <v>1-59140-134-8</v>
      </c>
      <c r="AC18" s="3" t="str">
        <f>"978-1-59140-134-6"</f>
        <v>978-1-59140-134-6</v>
      </c>
      <c r="AD18" s="3" t="str">
        <f>"1-59140-135-6"</f>
        <v>1-59140-135-6</v>
      </c>
      <c r="AE18" s="3" t="str">
        <f>"978-1-59140-135-3"</f>
        <v>978-1-59140-135-3</v>
      </c>
      <c r="AF18" s="3" t="s">
        <v>173</v>
      </c>
      <c r="AG18" s="3">
        <v>388</v>
      </c>
      <c r="AH18" s="3" t="s">
        <v>245</v>
      </c>
      <c r="AI18" s="3"/>
      <c r="AJ18" s="3"/>
      <c r="AK18" s="3" t="s">
        <v>246</v>
      </c>
      <c r="AL18" s="3" t="s">
        <v>247</v>
      </c>
      <c r="AM18" s="3" t="s">
        <v>246</v>
      </c>
      <c r="AN18" s="3" t="s">
        <v>173</v>
      </c>
      <c r="AO18" s="3" t="s">
        <v>248</v>
      </c>
      <c r="AP18" s="3" t="s">
        <v>249</v>
      </c>
    </row>
    <row r="19" spans="1:42" s="2" customFormat="1" ht="22.5" customHeight="1">
      <c r="A19" s="4">
        <v>37263</v>
      </c>
      <c r="B19" s="3">
        <v>2003</v>
      </c>
      <c r="C19" s="3" t="s">
        <v>210</v>
      </c>
      <c r="D19" s="3" t="s">
        <v>44</v>
      </c>
      <c r="E19" s="3" t="s">
        <v>220</v>
      </c>
      <c r="F19" s="3" t="s">
        <v>91</v>
      </c>
      <c r="G19" s="3" t="s">
        <v>47</v>
      </c>
      <c r="H19" s="3">
        <v>1</v>
      </c>
      <c r="I19" s="3" t="s">
        <v>250</v>
      </c>
      <c r="J19" s="3" t="s">
        <v>251</v>
      </c>
      <c r="K19" s="3" t="s">
        <v>252</v>
      </c>
      <c r="L19" s="3" t="s">
        <v>253</v>
      </c>
      <c r="M19" s="3"/>
      <c r="N19" s="3"/>
      <c r="O19" s="3"/>
      <c r="P19" s="3"/>
      <c r="Q19" s="3"/>
      <c r="R19" s="3"/>
      <c r="S19" s="3" t="s">
        <v>254</v>
      </c>
      <c r="T19" s="3" t="s">
        <v>255</v>
      </c>
      <c r="U19" s="3" t="s">
        <v>256</v>
      </c>
      <c r="V19" s="3"/>
      <c r="W19" s="3"/>
      <c r="X19" s="3"/>
      <c r="Y19" s="3"/>
      <c r="Z19" s="3"/>
      <c r="AA19" s="3"/>
      <c r="AB19" s="3" t="str">
        <f>"1-59140-045-7"</f>
        <v>1-59140-045-7</v>
      </c>
      <c r="AC19" s="3" t="str">
        <f>"978-1-59140-045-5"</f>
        <v>978-1-59140-045-5</v>
      </c>
      <c r="AD19" s="3" t="str">
        <f>"1-59140-080-5"</f>
        <v>1-59140-080-5</v>
      </c>
      <c r="AE19" s="3" t="str">
        <f>"978-1-59140-080-6"</f>
        <v>978-1-59140-080-6</v>
      </c>
      <c r="AF19" s="3" t="s">
        <v>173</v>
      </c>
      <c r="AG19" s="3">
        <v>438</v>
      </c>
      <c r="AH19" s="3" t="s">
        <v>257</v>
      </c>
      <c r="AI19" s="3"/>
      <c r="AJ19" s="3"/>
      <c r="AK19" s="3" t="s">
        <v>57</v>
      </c>
      <c r="AL19" s="3" t="s">
        <v>57</v>
      </c>
      <c r="AM19" s="3" t="s">
        <v>258</v>
      </c>
      <c r="AN19" s="3" t="s">
        <v>173</v>
      </c>
      <c r="AO19" s="3" t="s">
        <v>259</v>
      </c>
      <c r="AP19" s="3" t="s">
        <v>260</v>
      </c>
    </row>
  </sheetData>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Title-List-Business-Ethics-Data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Andrew Hislop</dc:creator>
  <cp:lastModifiedBy>ahislop</cp:lastModifiedBy>
  <dcterms:created xsi:type="dcterms:W3CDTF">2014-03-23T23:13:25Z</dcterms:created>
  <dcterms:modified xsi:type="dcterms:W3CDTF">2014-03-23T23:13:25Z</dcterms:modified>
</cp:coreProperties>
</file>